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lizzieluzza/Desktop/WOFA/LCBO/Product Needs &amp; Schedules/"/>
    </mc:Choice>
  </mc:AlternateContent>
  <xr:revisionPtr revIDLastSave="0" documentId="13_ncr:1_{636E5E1D-7E3E-3942-B81A-A46E4A02CC3B}" xr6:coauthVersionLast="45" xr6:coauthVersionMax="47" xr10:uidLastSave="{00000000-0000-0000-0000-000000000000}"/>
  <bookViews>
    <workbookView xWindow="0" yWindow="460" windowWidth="19420" windowHeight="10420" activeTab="6" xr2:uid="{00000000-000D-0000-FFFF-FFFF00000000}"/>
  </bookViews>
  <sheets>
    <sheet name="LY call-New Dates" sheetId="1" state="hidden" r:id="rId1"/>
    <sheet name="2019-2020 Needs Grid" sheetId="2" state="hidden" r:id="rId2"/>
    <sheet name="2018-19 Needs Trade Grid" sheetId="3" state="hidden" r:id="rId3"/>
    <sheet name="Aditional Adhoc pre existing" sheetId="4" state="hidden" r:id="rId4"/>
    <sheet name="2020-21 Needs Grid" sheetId="6" state="hidden" r:id="rId5"/>
    <sheet name="2022-23 Needs Grid" sheetId="8" state="hidden" r:id="rId6"/>
    <sheet name="2022-23 Needs Grid Final" sheetId="9" r:id="rId7"/>
    <sheet name="2021-22 Needs Grid Final" sheetId="7" state="hidden" r:id="rId8"/>
    <sheet name="2019-20 Final" sheetId="5" state="hidden" r:id="rId9"/>
  </sheets>
  <definedNames>
    <definedName name="_xlnm._FilterDatabase" localSheetId="2" hidden="1">'2018-19 Needs Trade Grid'!$A$3:$L$70</definedName>
    <definedName name="_xlnm._FilterDatabase" localSheetId="8" hidden="1">'2019-20 Final'!$A$3:$L$34</definedName>
    <definedName name="_xlnm._FilterDatabase" localSheetId="1" hidden="1">'2019-2020 Needs Grid'!$A$2:$N$73</definedName>
    <definedName name="_xlnm._FilterDatabase" localSheetId="4" hidden="1">'2020-21 Needs Grid'!$A$2:$N$65</definedName>
    <definedName name="_xlnm._FilterDatabase" localSheetId="7" hidden="1">'2021-22 Needs Grid Final'!$A$50:$L$69</definedName>
    <definedName name="_xlnm._FilterDatabase" localSheetId="5" hidden="1">'2022-23 Needs Grid'!$A$2:$N$65</definedName>
    <definedName name="_xlnm._FilterDatabase" localSheetId="6" hidden="1">'2022-23 Needs Grid Final'!$A$30:$K$30</definedName>
    <definedName name="_xlnm._FilterDatabase" localSheetId="0" hidden="1">'LY call-New Dates'!$A$3:$Q$82</definedName>
    <definedName name="_xlnm.Print_Area" localSheetId="0">'LY call-New Dates'!$A$3:$M$82</definedName>
    <definedName name="_xlnm.Print_Titles" localSheetId="0">'LY call-New Dates'!$3:$3</definedName>
    <definedName name="Z_185A5CD5_3184_493D_8586_15BEEE1E3F5A_.wvu.FilterData" localSheetId="2" hidden="1">'2018-19 Needs Trade Grid'!$A$3:$L$70</definedName>
    <definedName name="Z_185A5CD5_3184_493D_8586_15BEEE1E3F5A_.wvu.FilterData" localSheetId="8" hidden="1">'2019-20 Final'!$A$3:$L$34</definedName>
    <definedName name="Z_185A5CD5_3184_493D_8586_15BEEE1E3F5A_.wvu.FilterData" localSheetId="1" hidden="1">'2019-2020 Needs Grid'!$A$2:$N$73</definedName>
    <definedName name="Z_185A5CD5_3184_493D_8586_15BEEE1E3F5A_.wvu.FilterData" localSheetId="4" hidden="1">'2020-21 Needs Grid'!$A$2:$N$65</definedName>
    <definedName name="Z_185A5CD5_3184_493D_8586_15BEEE1E3F5A_.wvu.FilterData" localSheetId="7" hidden="1">'2021-22 Needs Grid Final'!$A$57:$N$73</definedName>
    <definedName name="Z_185A5CD5_3184_493D_8586_15BEEE1E3F5A_.wvu.FilterData" localSheetId="0" hidden="1">'LY call-New Dates'!$A$3:$Q$82</definedName>
    <definedName name="Z_185A5CD5_3184_493D_8586_15BEEE1E3F5A_.wvu.PrintArea" localSheetId="0" hidden="1">'LY call-New Dates'!$A$3:$M$82</definedName>
    <definedName name="Z_185A5CD5_3184_493D_8586_15BEEE1E3F5A_.wvu.PrintTitles" localSheetId="0" hidden="1">'LY call-New Dates'!$3:$3</definedName>
    <definedName name="Z_22257EB2_3327_40FC_8113_145770006338_.wvu.FilterData" localSheetId="2" hidden="1">'2018-19 Needs Trade Grid'!$A$3:$L$70</definedName>
    <definedName name="Z_22257EB2_3327_40FC_8113_145770006338_.wvu.FilterData" localSheetId="8" hidden="1">'2019-20 Final'!$A$3:$L$34</definedName>
    <definedName name="Z_22257EB2_3327_40FC_8113_145770006338_.wvu.FilterData" localSheetId="1" hidden="1">'2019-2020 Needs Grid'!$A$2:$N$73</definedName>
    <definedName name="Z_22257EB2_3327_40FC_8113_145770006338_.wvu.FilterData" localSheetId="4" hidden="1">'2020-21 Needs Grid'!$A$2:$N$65</definedName>
    <definedName name="Z_22257EB2_3327_40FC_8113_145770006338_.wvu.FilterData" localSheetId="0" hidden="1">'LY call-New Dates'!$A$3:$Q$82</definedName>
    <definedName name="Z_22257EB2_3327_40FC_8113_145770006338_.wvu.PrintArea" localSheetId="0" hidden="1">'LY call-New Dates'!$A$3:$M$82</definedName>
    <definedName name="Z_22257EB2_3327_40FC_8113_145770006338_.wvu.PrintTitles" localSheetId="0" hidden="1">'LY call-New Dates'!$3:$3</definedName>
    <definedName name="Z_5242C2FD_3BB9_4DAC_92E5_B2C7FB08710C_.wvu.FilterData" localSheetId="0" hidden="1">'LY call-New Dates'!$A$3:$M$82</definedName>
    <definedName name="Z_5242C2FD_3BB9_4DAC_92E5_B2C7FB08710C_.wvu.PrintArea" localSheetId="0" hidden="1">'LY call-New Dates'!$C$3:$M$81</definedName>
    <definedName name="Z_5242C2FD_3BB9_4DAC_92E5_B2C7FB08710C_.wvu.PrintTitles" localSheetId="0" hidden="1">'LY call-New Dates'!$3:$3</definedName>
    <definedName name="Z_5B3AED00_93DF_4FAB_9F3C_5DA9CBE9CC8B_.wvu.FilterData" localSheetId="2" hidden="1">'2018-19 Needs Trade Grid'!$A$3:$L$70</definedName>
    <definedName name="Z_5B3AED00_93DF_4FAB_9F3C_5DA9CBE9CC8B_.wvu.FilterData" localSheetId="8" hidden="1">'2019-20 Final'!$A$3:$L$34</definedName>
    <definedName name="Z_5B3AED00_93DF_4FAB_9F3C_5DA9CBE9CC8B_.wvu.FilterData" localSheetId="1" hidden="1">'2019-2020 Needs Grid'!$A$2:$N$73</definedName>
    <definedName name="Z_5B3AED00_93DF_4FAB_9F3C_5DA9CBE9CC8B_.wvu.FilterData" localSheetId="4" hidden="1">'2020-21 Needs Grid'!$A$2:$N$65</definedName>
    <definedName name="Z_5B3AED00_93DF_4FAB_9F3C_5DA9CBE9CC8B_.wvu.FilterData" localSheetId="0" hidden="1">'LY call-New Dates'!$A$3:$Q$82</definedName>
    <definedName name="Z_5B3AED00_93DF_4FAB_9F3C_5DA9CBE9CC8B_.wvu.PrintArea" localSheetId="0" hidden="1">'LY call-New Dates'!$A$3:$M$82</definedName>
    <definedName name="Z_5B3AED00_93DF_4FAB_9F3C_5DA9CBE9CC8B_.wvu.PrintTitles" localSheetId="0" hidden="1">'LY call-New Dates'!$3:$3</definedName>
    <definedName name="Z_5EEFC647_E229_4B06_B5EB_D4DFB76163A8_.wvu.FilterData" localSheetId="4" hidden="1">'2020-21 Needs Grid'!$A$2:$N$65</definedName>
    <definedName name="Z_73078B99_6B6B_4F3B_AEEA_5AC4F88B9E68_.wvu.FilterData" localSheetId="2" hidden="1">'2018-19 Needs Trade Grid'!$A$3:$L$70</definedName>
    <definedName name="Z_73078B99_6B6B_4F3B_AEEA_5AC4F88B9E68_.wvu.FilterData" localSheetId="8" hidden="1">'2019-20 Final'!$A$3:$L$34</definedName>
    <definedName name="Z_73078B99_6B6B_4F3B_AEEA_5AC4F88B9E68_.wvu.FilterData" localSheetId="1" hidden="1">'2019-2020 Needs Grid'!$A$2:$N$73</definedName>
    <definedName name="Z_73078B99_6B6B_4F3B_AEEA_5AC4F88B9E68_.wvu.FilterData" localSheetId="4" hidden="1">'2020-21 Needs Grid'!$A$2:$N$65</definedName>
    <definedName name="Z_73078B99_6B6B_4F3B_AEEA_5AC4F88B9E68_.wvu.FilterData" localSheetId="7" hidden="1">'2021-22 Needs Grid Final'!$A$57:$N$73</definedName>
    <definedName name="Z_73078B99_6B6B_4F3B_AEEA_5AC4F88B9E68_.wvu.FilterData" localSheetId="0" hidden="1">'LY call-New Dates'!$A$3:$Q$82</definedName>
    <definedName name="Z_73078B99_6B6B_4F3B_AEEA_5AC4F88B9E68_.wvu.PrintArea" localSheetId="0" hidden="1">'LY call-New Dates'!$A$3:$M$82</definedName>
    <definedName name="Z_73078B99_6B6B_4F3B_AEEA_5AC4F88B9E68_.wvu.PrintTitles" localSheetId="0" hidden="1">'LY call-New Dates'!$3:$3</definedName>
    <definedName name="Z_829CDB8F_5E13_4355_B822_CA478F5BE409_.wvu.FilterData" localSheetId="7" hidden="1">'2021-22 Needs Grid Final'!$A$2:$K$73</definedName>
    <definedName name="Z_86D03E58_6E63_487F_8801_6291394FC5FB_.wvu.FilterData" localSheetId="0" hidden="1">'LY call-New Dates'!$A$3:$M$82</definedName>
    <definedName name="Z_A14B8E4B_3F8F_4606_8E44_39BB9FEA4A2E_.wvu.FilterData" localSheetId="2" hidden="1">'2018-19 Needs Trade Grid'!$A$1:$L$70</definedName>
    <definedName name="Z_A14B8E4B_3F8F_4606_8E44_39BB9FEA4A2E_.wvu.FilterData" localSheetId="8" hidden="1">'2019-20 Final'!$A$3:$L$34</definedName>
    <definedName name="Z_A14B8E4B_3F8F_4606_8E44_39BB9FEA4A2E_.wvu.FilterData" localSheetId="1" hidden="1">'2019-2020 Needs Grid'!$A$2:$N$73</definedName>
    <definedName name="Z_A14B8E4B_3F8F_4606_8E44_39BB9FEA4A2E_.wvu.FilterData" localSheetId="4" hidden="1">'2020-21 Needs Grid'!$A$2:$N$65</definedName>
    <definedName name="Z_A14B8E4B_3F8F_4606_8E44_39BB9FEA4A2E_.wvu.FilterData" localSheetId="0" hidden="1">'LY call-New Dates'!$A$3:$Q$82</definedName>
    <definedName name="Z_A14B8E4B_3F8F_4606_8E44_39BB9FEA4A2E_.wvu.PrintArea" localSheetId="0" hidden="1">'LY call-New Dates'!$A$3:$M$82</definedName>
    <definedName name="Z_A14B8E4B_3F8F_4606_8E44_39BB9FEA4A2E_.wvu.PrintTitles" localSheetId="0" hidden="1">'LY call-New Dates'!$3:$3</definedName>
    <definedName name="Z_A14B8E4B_3F8F_4606_8E44_39BB9FEA4A2E_.wvu.Rows" localSheetId="4" hidden="1">'2020-21 Needs Grid'!$3:$65</definedName>
    <definedName name="Z_A419E118_27CE_453F_8E2E_57861CD2041E_.wvu.FilterData" localSheetId="2" hidden="1">'2018-19 Needs Trade Grid'!$A$3:$L$70</definedName>
    <definedName name="Z_A419E118_27CE_453F_8E2E_57861CD2041E_.wvu.FilterData" localSheetId="8" hidden="1">'2019-20 Final'!$A$37:$L$57</definedName>
    <definedName name="Z_A419E118_27CE_453F_8E2E_57861CD2041E_.wvu.FilterData" localSheetId="1" hidden="1">'2019-2020 Needs Grid'!$A$2:$N$73</definedName>
    <definedName name="Z_A419E118_27CE_453F_8E2E_57861CD2041E_.wvu.FilterData" localSheetId="4" hidden="1">'2020-21 Needs Grid'!$A$2:$N$65</definedName>
    <definedName name="Z_A419E118_27CE_453F_8E2E_57861CD2041E_.wvu.FilterData" localSheetId="7" hidden="1">'2021-22 Needs Grid Final'!$A$2:$K$73</definedName>
    <definedName name="Z_A419E118_27CE_453F_8E2E_57861CD2041E_.wvu.FilterData" localSheetId="0" hidden="1">'LY call-New Dates'!$A$3:$Q$82</definedName>
    <definedName name="Z_A419E118_27CE_453F_8E2E_57861CD2041E_.wvu.PrintArea" localSheetId="0" hidden="1">'LY call-New Dates'!$A$3:$M$82</definedName>
    <definedName name="Z_A419E118_27CE_453F_8E2E_57861CD2041E_.wvu.PrintTitles" localSheetId="0" hidden="1">'LY call-New Dates'!$3:$3</definedName>
    <definedName name="Z_D60E86EB_F5F3_43AC_A4F6_D4B3DC453DD2_.wvu.FilterData" localSheetId="2" hidden="1">'2018-19 Needs Trade Grid'!$A$3:$L$70</definedName>
    <definedName name="Z_D60E86EB_F5F3_43AC_A4F6_D4B3DC453DD2_.wvu.FilterData" localSheetId="8" hidden="1">'2019-20 Final'!$A$3:$L$34</definedName>
    <definedName name="Z_D60E86EB_F5F3_43AC_A4F6_D4B3DC453DD2_.wvu.FilterData" localSheetId="1" hidden="1">'2019-2020 Needs Grid'!$A$2:$N$73</definedName>
    <definedName name="Z_D60E86EB_F5F3_43AC_A4F6_D4B3DC453DD2_.wvu.FilterData" localSheetId="4" hidden="1">'2020-21 Needs Grid'!$A$2:$N$65</definedName>
    <definedName name="Z_D60E86EB_F5F3_43AC_A4F6_D4B3DC453DD2_.wvu.FilterData" localSheetId="7" hidden="1">'2021-22 Needs Grid Final'!$A$57:$N$73</definedName>
    <definedName name="Z_D60E86EB_F5F3_43AC_A4F6_D4B3DC453DD2_.wvu.FilterData" localSheetId="0" hidden="1">'LY call-New Dates'!$A$3:$Q$82</definedName>
    <definedName name="Z_D60E86EB_F5F3_43AC_A4F6_D4B3DC453DD2_.wvu.PrintArea" localSheetId="0" hidden="1">'LY call-New Dates'!$A$3:$M$82</definedName>
    <definedName name="Z_D60E86EB_F5F3_43AC_A4F6_D4B3DC453DD2_.wvu.PrintTitles" localSheetId="0" hidden="1">'LY call-New Dates'!$3:$3</definedName>
    <definedName name="Z_D768906C_612A_4FF7_B95A_97D7F584971C_.wvu.FilterData" localSheetId="0" hidden="1">'LY call-New Dates'!$A$3:$Q$82</definedName>
    <definedName name="Z_D768906C_612A_4FF7_B95A_97D7F584971C_.wvu.PrintArea" localSheetId="0" hidden="1">'LY call-New Dates'!$A$3:$M$82</definedName>
    <definedName name="Z_D768906C_612A_4FF7_B95A_97D7F584971C_.wvu.PrintTitles" localSheetId="0" hidden="1">'LY call-New Dates'!$3:$3</definedName>
    <definedName name="Z_FEB4308D_5784_4539_8C6D_4B0B8F4A655A_.wvu.FilterData" localSheetId="7" hidden="1">'2021-22 Needs Grid Final'!$A$57:$N$73</definedName>
  </definedNames>
  <calcPr calcId="191028"/>
  <customWorkbookViews>
    <customWorkbookView name="Caputo, Adam - Personal View" guid="{D60E86EB-F5F3-43AC-A4F6-D4B3DC453DD2}" mergeInterval="0" personalView="1" maximized="1" xWindow="-11" yWindow="-11" windowWidth="1942" windowHeight="1056" activeSheetId="8"/>
    <customWorkbookView name="mealb - Personal View" guid="{A14B8E4B-3F8F-4606-8E44-39BB9FEA4A2E}" mergeInterval="0" personalView="1" maximized="1" windowWidth="1676" windowHeight="579" activeSheetId="7"/>
    <customWorkbookView name="Cundari, Marie - Personal View" guid="{5B3AED00-93DF-4FAB-9F3C-5DA9CBE9CC8B}" mergeInterval="0" personalView="1" maximized="1" windowWidth="1598" windowHeight="574" activeSheetId="7"/>
    <customWorkbookView name="Greg MacDonald - Personal View" guid="{22257EB2-3327-40FC-8113-145770006338}" mergeInterval="0" personalView="1" maximized="1" windowWidth="1676" windowHeight="729" activeSheetId="6"/>
    <customWorkbookView name="Cloutier, Peter - Personal View" guid="{A419E118-27CE-453F-8E2E-57861CD2041E}" mergeInterval="0" personalView="1" maximized="1" windowWidth="2516" windowHeight="1216" activeSheetId="7"/>
    <customWorkbookView name="meaiv - Personal View" guid="{73078B99-6B6B-4F3B-AEEA-5AC4F88B9E68}" mergeInterval="0" personalView="1" maximized="1" windowWidth="1916" windowHeight="935" activeSheetId="7"/>
    <customWorkbookView name="LCBO - Personal View" guid="{185A5CD5-3184-493D-8586-15BEEE1E3F5A}" mergeInterval="0" changesSavedWin="1" personalView="1" maximized="1" windowWidth="1916" windowHeight="807"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8" l="1"/>
  <c r="K8" i="8"/>
  <c r="F8" i="8"/>
  <c r="E8" i="8"/>
  <c r="D8" i="8"/>
  <c r="F6" i="8"/>
  <c r="E6" i="8"/>
  <c r="D6" i="8"/>
  <c r="K6" i="8"/>
  <c r="E44" i="8" l="1"/>
  <c r="D44" i="8"/>
  <c r="D30" i="8"/>
  <c r="E30" i="8"/>
  <c r="F30" i="8"/>
  <c r="A25" i="8"/>
  <c r="K22" i="8"/>
  <c r="K27" i="8" l="1"/>
  <c r="F27" i="8"/>
  <c r="E27" i="8"/>
  <c r="D27" i="8"/>
  <c r="A27" i="8"/>
  <c r="A28" i="8"/>
  <c r="F25" i="8"/>
  <c r="F28" i="8"/>
  <c r="F32" i="8"/>
  <c r="F23" i="8"/>
  <c r="K13" i="8"/>
  <c r="F13" i="8"/>
  <c r="E13" i="8"/>
  <c r="D13" i="8"/>
  <c r="A13" i="8"/>
  <c r="K33" i="8"/>
  <c r="E33" i="8"/>
  <c r="K34" i="8"/>
  <c r="E34" i="8"/>
  <c r="K10" i="8"/>
  <c r="E10" i="8"/>
  <c r="K9" i="8"/>
  <c r="E9" i="8"/>
  <c r="K62" i="8"/>
  <c r="E62" i="8"/>
  <c r="D62" i="8"/>
  <c r="A62" i="8"/>
  <c r="K61" i="8"/>
  <c r="E61" i="8"/>
  <c r="D61" i="8"/>
  <c r="A61" i="8"/>
  <c r="K11" i="8"/>
  <c r="K12" i="8"/>
  <c r="K14" i="8"/>
  <c r="K16" i="8"/>
  <c r="K17" i="8"/>
  <c r="K23" i="8"/>
  <c r="K25" i="8"/>
  <c r="K28" i="8"/>
  <c r="K32" i="8"/>
  <c r="K35" i="8"/>
  <c r="K39" i="8"/>
  <c r="K42" i="8"/>
  <c r="K46" i="8"/>
  <c r="K49" i="8"/>
  <c r="K52" i="8"/>
  <c r="K53" i="8"/>
  <c r="K54" i="8"/>
  <c r="K55" i="8"/>
  <c r="K56" i="8"/>
  <c r="K58" i="8"/>
  <c r="K59" i="8"/>
  <c r="K60" i="8"/>
  <c r="K63" i="8"/>
  <c r="K64" i="8"/>
  <c r="K65" i="8"/>
  <c r="E11" i="8"/>
  <c r="D12" i="8"/>
  <c r="F12" i="8"/>
  <c r="D14" i="8"/>
  <c r="E14" i="8"/>
  <c r="F14" i="8"/>
  <c r="D16" i="8"/>
  <c r="E16" i="8"/>
  <c r="F16" i="8"/>
  <c r="D17" i="8"/>
  <c r="D23" i="8"/>
  <c r="E23" i="8"/>
  <c r="D25" i="8"/>
  <c r="D28" i="8"/>
  <c r="E28" i="8"/>
  <c r="D32" i="8"/>
  <c r="E32" i="8"/>
  <c r="E35" i="8"/>
  <c r="D39" i="8"/>
  <c r="E39" i="8"/>
  <c r="F39" i="8"/>
  <c r="D42" i="8"/>
  <c r="E42" i="8"/>
  <c r="F42" i="8"/>
  <c r="D46" i="8"/>
  <c r="D49" i="8"/>
  <c r="E49" i="8"/>
  <c r="F49" i="8"/>
  <c r="D52" i="8"/>
  <c r="E52" i="8"/>
  <c r="F52" i="8"/>
  <c r="D53" i="8"/>
  <c r="E53" i="8"/>
  <c r="F53" i="8"/>
  <c r="D55" i="8"/>
  <c r="E55" i="8"/>
  <c r="F55" i="8"/>
  <c r="D56" i="8"/>
  <c r="E56" i="8"/>
  <c r="F56" i="8"/>
  <c r="D58" i="8"/>
  <c r="D59" i="8"/>
  <c r="E59" i="8"/>
  <c r="F59" i="8"/>
  <c r="D60" i="8"/>
  <c r="E60" i="8"/>
  <c r="F60" i="8"/>
  <c r="D63" i="8"/>
  <c r="E63" i="8"/>
  <c r="D64" i="8"/>
  <c r="F64" i="8"/>
  <c r="D65" i="8"/>
  <c r="A12" i="8"/>
  <c r="A14" i="8"/>
  <c r="A16" i="8"/>
  <c r="A17" i="8"/>
  <c r="A23" i="8"/>
  <c r="A32" i="8"/>
  <c r="A39" i="8"/>
  <c r="A42" i="8"/>
  <c r="A46" i="8"/>
  <c r="A49" i="8"/>
  <c r="A52" i="8"/>
  <c r="A53" i="8"/>
  <c r="A55" i="8"/>
  <c r="A56" i="8"/>
  <c r="A58" i="8"/>
  <c r="A59" i="8"/>
  <c r="A60" i="8"/>
  <c r="A63" i="8"/>
  <c r="A64" i="8"/>
  <c r="A65" i="8"/>
  <c r="E18" i="6" l="1"/>
  <c r="E33" i="6"/>
  <c r="E46" i="6"/>
  <c r="E63" i="6"/>
  <c r="E32" i="6"/>
  <c r="F32" i="6"/>
  <c r="F33" i="6"/>
  <c r="F39" i="6"/>
  <c r="F40" i="6"/>
  <c r="F44" i="6"/>
  <c r="A13" i="6"/>
  <c r="E13" i="6"/>
  <c r="D13" i="6"/>
  <c r="K13" i="6"/>
  <c r="A65" i="6"/>
  <c r="D65" i="6"/>
  <c r="E65" i="6"/>
  <c r="F65" i="6"/>
  <c r="K65" i="6"/>
  <c r="A51" i="6"/>
  <c r="D51" i="6"/>
  <c r="E51" i="6"/>
  <c r="F51" i="6"/>
  <c r="K51" i="6"/>
  <c r="A52" i="6"/>
  <c r="D52" i="6"/>
  <c r="E52" i="6"/>
  <c r="F52" i="6"/>
  <c r="K52" i="6"/>
  <c r="A53" i="6"/>
  <c r="D53" i="6"/>
  <c r="E53" i="6"/>
  <c r="F53" i="6"/>
  <c r="K53" i="6"/>
  <c r="K54" i="6"/>
  <c r="K55" i="6"/>
  <c r="A57" i="6"/>
  <c r="D57" i="6"/>
  <c r="E57" i="6"/>
  <c r="F57" i="6"/>
  <c r="K57" i="6"/>
  <c r="A58" i="6"/>
  <c r="D58" i="6"/>
  <c r="E58" i="6"/>
  <c r="F58" i="6"/>
  <c r="K58" i="6"/>
  <c r="A59" i="6"/>
  <c r="K59" i="6"/>
  <c r="A60" i="6"/>
  <c r="D60" i="6"/>
  <c r="E60" i="6"/>
  <c r="F60" i="6"/>
  <c r="K60" i="6"/>
  <c r="A61" i="6"/>
  <c r="D61" i="6"/>
  <c r="E61" i="6"/>
  <c r="F61" i="6"/>
  <c r="K61" i="6"/>
  <c r="A63" i="6"/>
  <c r="D63" i="6"/>
  <c r="F63" i="6"/>
  <c r="K63" i="6"/>
  <c r="K23" i="6"/>
  <c r="A24" i="6"/>
  <c r="K25" i="6"/>
  <c r="A26" i="6"/>
  <c r="D26" i="6"/>
  <c r="E26" i="6"/>
  <c r="F26" i="6"/>
  <c r="K26" i="6"/>
  <c r="A28" i="6"/>
  <c r="D28" i="6"/>
  <c r="E28" i="6"/>
  <c r="F28" i="6"/>
  <c r="K28" i="6"/>
  <c r="A29" i="6"/>
  <c r="D29" i="6"/>
  <c r="E29" i="6"/>
  <c r="F29" i="6"/>
  <c r="K29" i="6"/>
  <c r="A30" i="6"/>
  <c r="D30" i="6"/>
  <c r="K30" i="6"/>
  <c r="A32" i="6"/>
  <c r="D32" i="6"/>
  <c r="K32" i="6"/>
  <c r="A33" i="6"/>
  <c r="D33" i="6"/>
  <c r="K33" i="6"/>
  <c r="A37" i="6"/>
  <c r="A38" i="6"/>
  <c r="A39" i="6"/>
  <c r="D39" i="6"/>
  <c r="E39" i="6"/>
  <c r="K39" i="6"/>
  <c r="A40" i="6"/>
  <c r="D40" i="6"/>
  <c r="E40" i="6"/>
  <c r="K40" i="6"/>
  <c r="K42" i="6"/>
  <c r="A44" i="6"/>
  <c r="D44" i="6"/>
  <c r="E44" i="6"/>
  <c r="K44" i="6"/>
  <c r="A45" i="6"/>
  <c r="D45" i="6"/>
  <c r="E45" i="6"/>
  <c r="F45" i="6"/>
  <c r="K45" i="6"/>
  <c r="A46" i="6"/>
  <c r="D46" i="6"/>
  <c r="F46" i="6"/>
  <c r="K46" i="6"/>
  <c r="A47" i="6"/>
  <c r="D47" i="6"/>
  <c r="E47" i="6"/>
  <c r="F47" i="6"/>
  <c r="K47" i="6"/>
  <c r="A48" i="6"/>
  <c r="D48" i="6"/>
  <c r="E48" i="6"/>
  <c r="F48" i="6"/>
  <c r="K48" i="6"/>
  <c r="A49" i="6"/>
  <c r="D49" i="6"/>
  <c r="E49" i="6"/>
  <c r="F49" i="6"/>
  <c r="K49" i="6"/>
  <c r="A50" i="6"/>
  <c r="D50" i="6"/>
  <c r="E50" i="6"/>
  <c r="F50" i="6"/>
  <c r="K50" i="6"/>
  <c r="A6" i="6"/>
  <c r="D6" i="6"/>
  <c r="E6" i="6"/>
  <c r="F6" i="6"/>
  <c r="K6" i="6"/>
  <c r="A7" i="6"/>
  <c r="D7" i="6"/>
  <c r="E7" i="6"/>
  <c r="F7" i="6"/>
  <c r="K7" i="6"/>
  <c r="A12" i="6"/>
  <c r="D12" i="6"/>
  <c r="E12" i="6"/>
  <c r="F12" i="6"/>
  <c r="K12" i="6"/>
  <c r="A14" i="6"/>
  <c r="D14" i="6"/>
  <c r="E14" i="6"/>
  <c r="F14" i="6"/>
  <c r="K14" i="6"/>
  <c r="A16" i="6"/>
  <c r="D16" i="6"/>
  <c r="E16" i="6"/>
  <c r="F16" i="6"/>
  <c r="K16" i="6"/>
  <c r="K17" i="6"/>
  <c r="A18" i="6"/>
  <c r="D18" i="6"/>
  <c r="F18" i="6"/>
  <c r="K18" i="6"/>
  <c r="K19" i="6"/>
  <c r="A20" i="6"/>
  <c r="D20" i="6"/>
  <c r="E20" i="6"/>
  <c r="F20" i="6"/>
  <c r="K20" i="6"/>
  <c r="A21" i="6"/>
  <c r="D21" i="6"/>
  <c r="E21" i="6"/>
  <c r="F21" i="6"/>
  <c r="K21" i="6"/>
  <c r="K3" i="6"/>
  <c r="A3" i="6"/>
  <c r="F3" i="6"/>
  <c r="E3" i="6"/>
  <c r="D3" i="6"/>
  <c r="F44" i="2"/>
  <c r="E44" i="2"/>
  <c r="D44" i="2"/>
  <c r="A44" i="2"/>
  <c r="K25" i="2"/>
  <c r="F25" i="2"/>
  <c r="E25" i="2"/>
  <c r="D25" i="2"/>
  <c r="A25" i="2"/>
  <c r="K14" i="2"/>
  <c r="F14" i="2"/>
  <c r="E14" i="2"/>
  <c r="D14" i="2"/>
  <c r="A14" i="2"/>
  <c r="K3" i="2"/>
  <c r="F3" i="2"/>
  <c r="E3" i="2"/>
  <c r="D3" i="2"/>
  <c r="A3" i="2"/>
  <c r="K11" i="2"/>
  <c r="F11" i="2"/>
  <c r="E11" i="2"/>
  <c r="D11" i="2"/>
  <c r="A11" i="2"/>
  <c r="K68" i="2"/>
  <c r="F68" i="2"/>
  <c r="E68" i="2"/>
  <c r="D68" i="2"/>
  <c r="A68" i="2"/>
  <c r="K50" i="2"/>
  <c r="F50" i="2"/>
  <c r="E50" i="2"/>
  <c r="D50" i="2"/>
  <c r="A50" i="2"/>
  <c r="K18" i="2"/>
  <c r="F18" i="2"/>
  <c r="E18" i="2"/>
  <c r="D18" i="2"/>
  <c r="A18" i="2"/>
  <c r="F65" i="2"/>
  <c r="F67" i="2"/>
  <c r="F64" i="2"/>
  <c r="F60" i="2"/>
  <c r="F59" i="2"/>
  <c r="F58" i="2"/>
  <c r="F57" i="2"/>
  <c r="F56" i="2"/>
  <c r="F55" i="2"/>
  <c r="F48" i="2"/>
  <c r="F47" i="2"/>
  <c r="F45" i="2"/>
  <c r="F42" i="2"/>
  <c r="F40" i="2"/>
  <c r="F38" i="2"/>
  <c r="F37" i="2"/>
  <c r="F36" i="2"/>
  <c r="F35" i="2"/>
  <c r="F34" i="2"/>
  <c r="F33" i="2"/>
  <c r="F32" i="2"/>
  <c r="F31" i="2"/>
  <c r="F30" i="2"/>
  <c r="F29" i="2"/>
  <c r="F28" i="2"/>
  <c r="F27" i="2"/>
  <c r="K7" i="2"/>
  <c r="K8" i="2"/>
  <c r="K9" i="2"/>
  <c r="K10" i="2"/>
  <c r="K12" i="2"/>
  <c r="K13" i="2"/>
  <c r="K19" i="2"/>
  <c r="K20" i="2"/>
  <c r="K23" i="2"/>
  <c r="K26" i="2"/>
  <c r="K27" i="2"/>
  <c r="K28" i="2"/>
  <c r="K29" i="2"/>
  <c r="K30" i="2"/>
  <c r="K31" i="2"/>
  <c r="K32" i="2"/>
  <c r="K33" i="2"/>
  <c r="K34" i="2"/>
  <c r="K35" i="2"/>
  <c r="K36" i="2"/>
  <c r="K37" i="2"/>
  <c r="K38" i="2"/>
  <c r="K40" i="2"/>
  <c r="K41" i="2"/>
  <c r="K42" i="2"/>
  <c r="K43" i="2"/>
  <c r="K45" i="2"/>
  <c r="K47" i="2"/>
  <c r="K48" i="2"/>
  <c r="K55" i="2"/>
  <c r="K56" i="2"/>
  <c r="K57" i="2"/>
  <c r="K58" i="2"/>
  <c r="K59" i="2"/>
  <c r="K60" i="2"/>
  <c r="K64" i="2"/>
  <c r="K65" i="2"/>
  <c r="K67" i="2"/>
  <c r="K69" i="2"/>
  <c r="K70" i="2"/>
  <c r="K71" i="2"/>
  <c r="K73" i="2"/>
  <c r="F70" i="2"/>
  <c r="E70" i="2"/>
  <c r="D70" i="2"/>
  <c r="A70" i="2"/>
  <c r="F73" i="2"/>
  <c r="E58" i="2"/>
  <c r="D58" i="2"/>
  <c r="A58" i="2"/>
  <c r="E57" i="2"/>
  <c r="D57" i="2"/>
  <c r="A57" i="2"/>
  <c r="E56" i="2"/>
  <c r="D56" i="2"/>
  <c r="A56" i="2"/>
  <c r="E29" i="2"/>
  <c r="D29" i="2"/>
  <c r="A29" i="2"/>
  <c r="E28" i="2"/>
  <c r="D28" i="2"/>
  <c r="A28" i="2"/>
  <c r="F10" i="2"/>
  <c r="E10" i="2"/>
  <c r="D10" i="2"/>
  <c r="A10" i="2"/>
  <c r="F9" i="2"/>
  <c r="E9" i="2"/>
  <c r="D9" i="2"/>
  <c r="A9" i="2"/>
  <c r="F8" i="2"/>
  <c r="E8" i="2"/>
  <c r="D8" i="2"/>
  <c r="A8" i="2"/>
  <c r="A73" i="2"/>
  <c r="D73" i="2"/>
  <c r="E73" i="2"/>
  <c r="A7" i="2"/>
  <c r="D7" i="2"/>
  <c r="E7" i="2"/>
  <c r="F7" i="2"/>
  <c r="A12" i="2"/>
  <c r="D12" i="2"/>
  <c r="E12" i="2"/>
  <c r="F12" i="2"/>
  <c r="A13" i="2"/>
  <c r="D13" i="2"/>
  <c r="E13" i="2"/>
  <c r="A19" i="2"/>
  <c r="D19" i="2"/>
  <c r="E19" i="2"/>
  <c r="F19" i="2"/>
  <c r="A23" i="2"/>
  <c r="D23" i="2"/>
  <c r="E23" i="2"/>
  <c r="A26" i="2"/>
  <c r="D26" i="2"/>
  <c r="E26" i="2"/>
  <c r="A27" i="2"/>
  <c r="D27" i="2"/>
  <c r="E27" i="2"/>
  <c r="A30" i="2"/>
  <c r="D30" i="2"/>
  <c r="E30" i="2"/>
  <c r="A31" i="2"/>
  <c r="D31" i="2"/>
  <c r="E31" i="2"/>
  <c r="A32" i="2"/>
  <c r="D32" i="2"/>
  <c r="E32" i="2"/>
  <c r="A33" i="2"/>
  <c r="D33" i="2"/>
  <c r="E33" i="2"/>
  <c r="A34" i="2"/>
  <c r="D34" i="2"/>
  <c r="E34" i="2"/>
  <c r="A35" i="2"/>
  <c r="D35" i="2"/>
  <c r="E35" i="2"/>
  <c r="A38" i="2"/>
  <c r="D38" i="2"/>
  <c r="E38" i="2"/>
  <c r="A40" i="2"/>
  <c r="D40" i="2"/>
  <c r="E40" i="2"/>
  <c r="A41" i="2"/>
  <c r="D41" i="2"/>
  <c r="E41" i="2"/>
  <c r="A42" i="2"/>
  <c r="D42" i="2"/>
  <c r="E42" i="2"/>
  <c r="A43" i="2"/>
  <c r="D43" i="2"/>
  <c r="E43" i="2"/>
  <c r="A45" i="2"/>
  <c r="D45" i="2"/>
  <c r="E45" i="2"/>
  <c r="A47" i="2"/>
  <c r="D47" i="2"/>
  <c r="E47" i="2"/>
  <c r="A48" i="2"/>
  <c r="D48" i="2"/>
  <c r="E48" i="2"/>
  <c r="A55" i="2"/>
  <c r="D55" i="2"/>
  <c r="E55" i="2"/>
  <c r="A59" i="2"/>
  <c r="D59" i="2"/>
  <c r="E59" i="2"/>
  <c r="A60" i="2"/>
  <c r="D60" i="2"/>
  <c r="E60" i="2"/>
  <c r="A64" i="2"/>
  <c r="D64" i="2"/>
  <c r="E64" i="2"/>
  <c r="A65" i="2"/>
  <c r="D65" i="2"/>
  <c r="E65" i="2"/>
  <c r="A67" i="2"/>
  <c r="D67" i="2"/>
  <c r="E67" i="2"/>
  <c r="H70" i="3"/>
  <c r="I68" i="3"/>
  <c r="H68" i="3" s="1"/>
  <c r="G68" i="3" s="1"/>
  <c r="H67" i="3"/>
  <c r="I66" i="3"/>
  <c r="H66" i="3"/>
  <c r="G66" i="3"/>
  <c r="I65" i="3"/>
  <c r="H65" i="3" s="1"/>
  <c r="G65" i="3" s="1"/>
  <c r="H64" i="3"/>
  <c r="H63" i="3"/>
  <c r="I62" i="3"/>
  <c r="H62" i="3"/>
  <c r="G62" i="3"/>
  <c r="H61" i="3"/>
  <c r="H60" i="3"/>
  <c r="I60" i="3" s="1"/>
  <c r="H59" i="3"/>
  <c r="H58" i="3"/>
  <c r="H56" i="3"/>
  <c r="I53" i="3"/>
  <c r="H53" i="3"/>
  <c r="G53" i="3"/>
  <c r="I50" i="3"/>
  <c r="H50" i="3" s="1"/>
  <c r="G50" i="3" s="1"/>
  <c r="I48" i="3"/>
  <c r="H48" i="3"/>
  <c r="G48" i="3"/>
  <c r="I47" i="3"/>
  <c r="H47" i="3"/>
  <c r="G47" i="3" s="1"/>
  <c r="I44" i="3"/>
  <c r="H44" i="3"/>
  <c r="G44" i="3"/>
  <c r="I43" i="3"/>
  <c r="H43" i="3"/>
  <c r="G43" i="3"/>
  <c r="I39" i="3"/>
  <c r="H39" i="3" s="1"/>
  <c r="G39" i="3" s="1"/>
  <c r="I33" i="3"/>
  <c r="H33" i="3"/>
  <c r="G33" i="3"/>
  <c r="I32" i="3"/>
  <c r="H32" i="3"/>
  <c r="G32" i="3"/>
  <c r="I31" i="3"/>
  <c r="H31" i="3" s="1"/>
  <c r="G31" i="3" s="1"/>
  <c r="I30" i="3"/>
  <c r="H30" i="3"/>
  <c r="G30" i="3"/>
  <c r="I29" i="3"/>
  <c r="H29" i="3"/>
  <c r="G29" i="3" s="1"/>
  <c r="I28" i="3"/>
  <c r="H28" i="3"/>
  <c r="G28" i="3"/>
  <c r="I27" i="3"/>
  <c r="H27" i="3"/>
  <c r="G27" i="3"/>
  <c r="I26" i="3"/>
  <c r="H26" i="3" s="1"/>
  <c r="G26" i="3" s="1"/>
  <c r="I25" i="3"/>
  <c r="H25" i="3"/>
  <c r="G25" i="3"/>
  <c r="I24" i="3"/>
  <c r="H24" i="3"/>
  <c r="G24" i="3"/>
  <c r="I23" i="3"/>
  <c r="H23" i="3" s="1"/>
  <c r="G23" i="3" s="1"/>
  <c r="I22" i="3"/>
  <c r="H22" i="3"/>
  <c r="G22" i="3"/>
  <c r="I21" i="3"/>
  <c r="H21" i="3"/>
  <c r="G21" i="3" s="1"/>
  <c r="I20" i="3"/>
  <c r="H20" i="3"/>
  <c r="G20" i="3"/>
  <c r="I19" i="3"/>
  <c r="H19" i="3"/>
  <c r="G19" i="3"/>
  <c r="I18" i="3"/>
  <c r="H18" i="3" s="1"/>
  <c r="G18" i="3" s="1"/>
  <c r="I17" i="3"/>
  <c r="H17" i="3"/>
  <c r="G17" i="3"/>
  <c r="I16" i="3"/>
  <c r="H16" i="3"/>
  <c r="G16" i="3"/>
  <c r="I15" i="3"/>
  <c r="H15" i="3" s="1"/>
  <c r="G15" i="3" s="1"/>
  <c r="I14" i="3"/>
  <c r="H14" i="3"/>
  <c r="G14" i="3"/>
  <c r="I13" i="3"/>
  <c r="H13" i="3"/>
  <c r="G13" i="3" s="1"/>
  <c r="I12" i="3"/>
  <c r="H12" i="3"/>
  <c r="G12" i="3"/>
  <c r="I11" i="3"/>
  <c r="H11" i="3"/>
  <c r="G11" i="3"/>
  <c r="I10" i="3"/>
  <c r="H10" i="3" s="1"/>
  <c r="G10" i="3" s="1"/>
  <c r="I9" i="3"/>
  <c r="H9" i="3"/>
  <c r="G9" i="3"/>
  <c r="I8" i="3"/>
  <c r="H8" i="3"/>
  <c r="G8" i="3"/>
  <c r="I7" i="3"/>
  <c r="H7" i="3" s="1"/>
  <c r="G7" i="3" s="1"/>
  <c r="I6" i="3"/>
  <c r="H6" i="3"/>
  <c r="G6" i="3"/>
  <c r="I5" i="3"/>
  <c r="H5" i="3"/>
  <c r="G5" i="3" s="1"/>
  <c r="I4" i="3"/>
  <c r="H4" i="3"/>
  <c r="G4" i="3"/>
  <c r="I78" i="1"/>
  <c r="H78" i="1" s="1"/>
  <c r="G78" i="1" s="1"/>
  <c r="I64" i="1"/>
  <c r="H64" i="1" s="1"/>
  <c r="G64" i="1" s="1"/>
  <c r="I63" i="1"/>
  <c r="H63" i="1" s="1"/>
  <c r="G63" i="1" s="1"/>
  <c r="I62" i="1"/>
  <c r="H62" i="1" s="1"/>
  <c r="G62" i="1" s="1"/>
  <c r="I45" i="1"/>
  <c r="H45" i="1" s="1"/>
  <c r="G45" i="1" s="1"/>
  <c r="I44" i="1"/>
  <c r="H44" i="1" s="1"/>
  <c r="G44" i="1" s="1"/>
  <c r="I43" i="1"/>
  <c r="H43" i="1" s="1"/>
  <c r="G43" i="1" s="1"/>
  <c r="I19" i="1"/>
  <c r="H19" i="1" s="1"/>
  <c r="G19" i="1" s="1"/>
  <c r="I6" i="1"/>
  <c r="H6" i="1" s="1"/>
  <c r="K6" i="1"/>
  <c r="I7" i="1"/>
  <c r="H7" i="1" s="1"/>
  <c r="G7" i="1" s="1"/>
  <c r="I8" i="1"/>
  <c r="H8" i="1" s="1"/>
  <c r="G8" i="1" s="1"/>
  <c r="I9" i="1"/>
  <c r="H9" i="1" s="1"/>
  <c r="G9" i="1" s="1"/>
  <c r="I10" i="1"/>
  <c r="H10" i="1" s="1"/>
  <c r="G10" i="1" s="1"/>
  <c r="I11" i="1"/>
  <c r="H11" i="1" s="1"/>
  <c r="G11" i="1" s="1"/>
  <c r="I12" i="1"/>
  <c r="H12" i="1" s="1"/>
  <c r="G12" i="1" s="1"/>
  <c r="I13" i="1"/>
  <c r="H13" i="1" s="1"/>
  <c r="G13" i="1" s="1"/>
  <c r="I14" i="1"/>
  <c r="H14" i="1" s="1"/>
  <c r="G14" i="1" s="1"/>
  <c r="I15" i="1"/>
  <c r="H15" i="1" s="1"/>
  <c r="G15" i="1" s="1"/>
  <c r="I16" i="1"/>
  <c r="H16" i="1" s="1"/>
  <c r="G16" i="1" s="1"/>
  <c r="I17" i="1"/>
  <c r="H17" i="1" s="1"/>
  <c r="G17" i="1" s="1"/>
  <c r="I18" i="1"/>
  <c r="H18" i="1" s="1"/>
  <c r="G18" i="1" s="1"/>
  <c r="I20" i="1"/>
  <c r="H20" i="1" s="1"/>
  <c r="G20" i="1" s="1"/>
  <c r="I21" i="1"/>
  <c r="H21" i="1" s="1"/>
  <c r="G21" i="1" s="1"/>
  <c r="I22" i="1"/>
  <c r="H22" i="1" s="1"/>
  <c r="G22" i="1" s="1"/>
  <c r="I23" i="1"/>
  <c r="H23" i="1" s="1"/>
  <c r="G23" i="1" s="1"/>
  <c r="I24" i="1"/>
  <c r="H24" i="1" s="1"/>
  <c r="G24" i="1" s="1"/>
  <c r="I25" i="1"/>
  <c r="H25" i="1" s="1"/>
  <c r="G25" i="1" s="1"/>
  <c r="I26" i="1"/>
  <c r="H26" i="1" s="1"/>
  <c r="G26" i="1" s="1"/>
  <c r="I27" i="1"/>
  <c r="H27" i="1" s="1"/>
  <c r="G27" i="1" s="1"/>
  <c r="I28" i="1"/>
  <c r="H28" i="1" s="1"/>
  <c r="G28" i="1" s="1"/>
  <c r="I29" i="1"/>
  <c r="H29" i="1" s="1"/>
  <c r="G29" i="1" s="1"/>
  <c r="I30" i="1"/>
  <c r="H30" i="1" s="1"/>
  <c r="G30" i="1" s="1"/>
  <c r="I31" i="1"/>
  <c r="H31" i="1" s="1"/>
  <c r="G31" i="1" s="1"/>
  <c r="I32" i="1"/>
  <c r="H32" i="1" s="1"/>
  <c r="G32" i="1" s="1"/>
  <c r="I33" i="1"/>
  <c r="H33" i="1" s="1"/>
  <c r="G33" i="1" s="1"/>
  <c r="I34" i="1"/>
  <c r="H34" i="1" s="1"/>
  <c r="G34" i="1" s="1"/>
  <c r="I35" i="1"/>
  <c r="H35" i="1" s="1"/>
  <c r="G35" i="1" s="1"/>
  <c r="I36" i="1"/>
  <c r="H36" i="1" s="1"/>
  <c r="G36" i="1" s="1"/>
  <c r="I37" i="1"/>
  <c r="H37" i="1" s="1"/>
  <c r="G37" i="1" s="1"/>
  <c r="I38" i="1"/>
  <c r="H38" i="1" s="1"/>
  <c r="G38" i="1" s="1"/>
  <c r="I39" i="1"/>
  <c r="H39" i="1" s="1"/>
  <c r="G39" i="1" s="1"/>
  <c r="I40" i="1"/>
  <c r="H40" i="1" s="1"/>
  <c r="G40" i="1" s="1"/>
  <c r="I41" i="1"/>
  <c r="H41" i="1" s="1"/>
  <c r="G41" i="1" s="1"/>
  <c r="I42" i="1"/>
  <c r="H42" i="1" s="1"/>
  <c r="G42" i="1" s="1"/>
  <c r="I46" i="1"/>
  <c r="H46" i="1" s="1"/>
  <c r="G46" i="1" s="1"/>
  <c r="I47" i="1"/>
  <c r="H47" i="1" s="1"/>
  <c r="G47" i="1" s="1"/>
  <c r="I48" i="1"/>
  <c r="H48" i="1" s="1"/>
  <c r="G48" i="1" s="1"/>
  <c r="I49" i="1"/>
  <c r="H49" i="1" s="1"/>
  <c r="G49" i="1" s="1"/>
  <c r="I50" i="1"/>
  <c r="H50" i="1" s="1"/>
  <c r="G50" i="1" s="1"/>
  <c r="I51" i="1"/>
  <c r="H51" i="1" s="1"/>
  <c r="G51" i="1" s="1"/>
  <c r="I52" i="1"/>
  <c r="H52" i="1" s="1"/>
  <c r="G52" i="1" s="1"/>
  <c r="I53" i="1"/>
  <c r="H53" i="1" s="1"/>
  <c r="G53" i="1" s="1"/>
  <c r="I54" i="1"/>
  <c r="H54" i="1" s="1"/>
  <c r="G54" i="1" s="1"/>
  <c r="I55" i="1"/>
  <c r="H55" i="1" s="1"/>
  <c r="G55" i="1" s="1"/>
  <c r="I56" i="1"/>
  <c r="H56" i="1" s="1"/>
  <c r="G56" i="1" s="1"/>
  <c r="I57" i="1"/>
  <c r="H57" i="1" s="1"/>
  <c r="G57" i="1" s="1"/>
  <c r="I58" i="1"/>
  <c r="H58" i="1" s="1"/>
  <c r="G58" i="1" s="1"/>
  <c r="I59" i="1"/>
  <c r="H59" i="1" s="1"/>
  <c r="G59" i="1" s="1"/>
  <c r="I60" i="1"/>
  <c r="H60" i="1" s="1"/>
  <c r="G60" i="1" s="1"/>
  <c r="I61" i="1"/>
  <c r="H61" i="1" s="1"/>
  <c r="G61" i="1" s="1"/>
  <c r="I65" i="1"/>
  <c r="H65" i="1" s="1"/>
  <c r="G65" i="1" s="1"/>
  <c r="I66" i="1"/>
  <c r="H66" i="1" s="1"/>
  <c r="G66" i="1" s="1"/>
  <c r="I67" i="1"/>
  <c r="H67" i="1" s="1"/>
  <c r="G67" i="1" s="1"/>
  <c r="I68" i="1"/>
  <c r="H68" i="1" s="1"/>
  <c r="G68" i="1" s="1"/>
  <c r="I69" i="1"/>
  <c r="H69" i="1" s="1"/>
  <c r="G69" i="1" s="1"/>
  <c r="I70" i="1"/>
  <c r="H70" i="1" s="1"/>
  <c r="G70" i="1" s="1"/>
  <c r="I73" i="1"/>
  <c r="H73" i="1" s="1"/>
  <c r="G73" i="1" s="1"/>
  <c r="I74" i="1"/>
  <c r="H74" i="1" s="1"/>
  <c r="G74" i="1" s="1"/>
  <c r="I75" i="1"/>
  <c r="H75" i="1" s="1"/>
  <c r="G75" i="1" s="1"/>
  <c r="I76" i="1"/>
  <c r="H76" i="1" s="1"/>
  <c r="G76" i="1" s="1"/>
  <c r="I77" i="1"/>
  <c r="H77" i="1" s="1"/>
  <c r="G77" i="1" s="1"/>
  <c r="I79" i="1"/>
  <c r="H79" i="1" s="1"/>
  <c r="G79" i="1" s="1"/>
  <c r="I80" i="1"/>
  <c r="H80" i="1" s="1"/>
  <c r="G80" i="1" s="1"/>
  <c r="I81" i="1"/>
  <c r="H81" i="1" s="1"/>
  <c r="G81" i="1" s="1"/>
  <c r="I82" i="1"/>
  <c r="H82" i="1" s="1"/>
  <c r="G82" i="1" s="1"/>
  <c r="J1" i="1" l="1"/>
  <c r="I1" i="1"/>
  <c r="G6" i="1"/>
  <c r="H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LCBO</author>
  </authors>
  <commentList>
    <comment ref="F46" authorId="0" shapeId="0" xr:uid="{00000000-0006-0000-0200-000001000000}">
      <text>
        <r>
          <rPr>
            <b/>
            <sz val="9"/>
            <color indexed="81"/>
            <rFont val="Tahoma"/>
            <family val="2"/>
          </rPr>
          <t>LCBO:</t>
        </r>
        <r>
          <rPr>
            <sz val="9"/>
            <color indexed="81"/>
            <rFont val="Tahoma"/>
            <family val="2"/>
          </rPr>
          <t xml:space="preserve">
entertaining-sized formats? </t>
        </r>
      </text>
    </comment>
  </commentList>
</comments>
</file>

<file path=xl/sharedStrings.xml><?xml version="1.0" encoding="utf-8"?>
<sst xmlns="http://schemas.openxmlformats.org/spreadsheetml/2006/main" count="2568" uniqueCount="624">
  <si>
    <t>Buyer</t>
  </si>
  <si>
    <t>NISS CALL ID</t>
  </si>
  <si>
    <t>Product Category</t>
  </si>
  <si>
    <t>Country</t>
  </si>
  <si>
    <t>Price Range</t>
  </si>
  <si>
    <t>Product specs</t>
  </si>
  <si>
    <t>Pre-sub Deadline (Friday)</t>
  </si>
  <si>
    <t>Call back Deadline</t>
  </si>
  <si>
    <t>Sample Deadline</t>
  </si>
  <si>
    <t>Tasting Date</t>
  </si>
  <si>
    <t>Category response - Due date</t>
  </si>
  <si>
    <t>Max # Subs. Per Agent</t>
  </si>
  <si>
    <t>Target Launch Date</t>
  </si>
  <si>
    <t>Comments</t>
  </si>
  <si>
    <t>Spirits</t>
  </si>
  <si>
    <t>Online Exculsive Gifting Proposals- Spirits only</t>
  </si>
  <si>
    <t>All Countries</t>
  </si>
  <si>
    <t>Various</t>
  </si>
  <si>
    <t>Seeking 'online only' gifting offers for key occasions (i.e. stock your bar gift pack + free cocktail accessories VA &amp; recipe booklet with purchase) or products with corporate and personal gifting potential (i.e. customizable or wrapped gifts: pick your bottle(s), vessel/bag/box, wrap, ribbon, personalized gift tag). Please upload a file with offer details (i.e. products or accessories included). Spirit products included in the packs must already be listed items.  NO SAMPLES REQUIRED</t>
  </si>
  <si>
    <t>Ontario Small Distiller Direct-to-Store Delivery Program</t>
  </si>
  <si>
    <t>Canada (Ontario)</t>
  </si>
  <si>
    <t>$26.75+</t>
  </si>
  <si>
    <r>
      <t xml:space="preserve">Seeking spirits locally distilled in Ontario by small producers who embrace a "grain to glass" philosophy.  Producers must hold a valid AGCO issued Manufacturer's License, and be directly responsible for the production of their product (i.e. they must own a still).  Products that are contract distilled will not be considered for this program.  Products accepted for the program are authorized for </t>
    </r>
    <r>
      <rPr>
        <u/>
        <sz val="10"/>
        <color theme="1"/>
        <rFont val="Calibri"/>
        <family val="2"/>
      </rPr>
      <t xml:space="preserve">Direct-to-Store Delivery </t>
    </r>
    <r>
      <rPr>
        <sz val="10"/>
        <color theme="1"/>
        <rFont val="Calibri"/>
        <family val="2"/>
      </rPr>
      <t>to a maximum of 25 retail stores initially.  Suppliers are encouraged to select stores in their own backyard with the option to ladder up, should sales support the increase.  Distillers may be considered for up to a maxumum of 4 skus in the program at any given time.   See the Doing Business With LCBO Trade Website for more details.</t>
    </r>
  </si>
  <si>
    <t>White Spirits</t>
  </si>
  <si>
    <t>Fall flavoured vodka</t>
  </si>
  <si>
    <t>$27.25+</t>
  </si>
  <si>
    <r>
      <t xml:space="preserve">Capitalizing on new trends in flavoured vodka, these products have appeal for the Fall/Winter season or for a specific occasion (i.e. Halloween, Thanksgiving, Holiday).  These products will be purchased on a one-shot and seasonal basis and will be merchandised in section.
</t>
    </r>
    <r>
      <rPr>
        <i/>
        <sz val="10"/>
        <color theme="1"/>
        <rFont val="Calibri"/>
        <family val="2"/>
        <scheme val="minor"/>
      </rPr>
      <t xml:space="preserve">
</t>
    </r>
    <r>
      <rPr>
        <i/>
        <sz val="10"/>
        <rFont val="Calibri"/>
        <family val="2"/>
        <scheme val="minor"/>
      </rPr>
      <t>All submissions must include a signature mixed drink and cocktail solution. Recipes should be uploaded along with the NISS submission.</t>
    </r>
  </si>
  <si>
    <t>All Wines</t>
  </si>
  <si>
    <t>Seasonal Wines - Fall/Winter</t>
  </si>
  <si>
    <t>$10.95 - $18.95</t>
  </si>
  <si>
    <t>Looking for premium wines (still, sparkling, flavoured or fortified) that capitalize on Halloween or Valentine's day. Preference for wines with labels that provide instant association with these occasions. Considering both new and existing brands. Exceptional price/value is paramount - recommend suppliers divert $/case A&amp;P into sharper price points.</t>
  </si>
  <si>
    <t>Ontario Wines</t>
  </si>
  <si>
    <t>International Canadian Blends</t>
  </si>
  <si>
    <t>$9.95/750ml +</t>
  </si>
  <si>
    <t xml:space="preserve">ICB:  All size formats will be considered. White varietals with a focus on Pinot Grigio, Sauvignon Blanc, and Chardonnay. Red varietals with a focus on Merlot and Cabernet Sauvignon. </t>
  </si>
  <si>
    <t>Specialty / Flavoured Wines</t>
  </si>
  <si>
    <t>$8.95-$13.95</t>
  </si>
  <si>
    <t>Non-VQA Wines: Focus on innovative packaging, on-trend flavours. Seasonally appropriate wines for the autumn/holiday season will also be considered for a limited time purchase (eg. Chocolate, Mulled wine, etc.).</t>
  </si>
  <si>
    <t>European Wines</t>
  </si>
  <si>
    <t>Italy Red Blends and Other</t>
  </si>
  <si>
    <t>Italy</t>
  </si>
  <si>
    <t>$9.95 - $19.95</t>
  </si>
  <si>
    <t>Call to supply Italy Red Blend and Other Subsets, wines for all other subsets need not apply; brands with modern package/style, engaging story and/or success on other markets; focus on single varietal or blends typical of an area; ideally wine with true wines credentials; accepting larger formats with 1.5L not exceeding $20 retail. Finished offers only, no developing concepts and final packages if selected for tasting.</t>
  </si>
  <si>
    <t>OW Adhoc  -  #1</t>
  </si>
  <si>
    <t xml:space="preserve">Obtain permission of category/product manager before submitting to adhoc tenders. For wines not covered in other Product Calls within this Needs Letter. </t>
  </si>
  <si>
    <t>EW Adhoc #1</t>
  </si>
  <si>
    <t>All EW Countries</t>
  </si>
  <si>
    <t>Obtain permission of category/product manager before submitting to adhoc tenders. For wines not covered in other Product Calls within this Needs Letter, offering outstanding innovation or high rate of success on other markets.</t>
  </si>
  <si>
    <t>New World Wines</t>
  </si>
  <si>
    <t>NWW Ahoc #1</t>
  </si>
  <si>
    <t>ALL NW Countries</t>
  </si>
  <si>
    <t>For wines directly solicited by the Product or Category Manager. Utilized to capitalize on immediate needs, and/or wines not covered in the varietal tenders. Obtain permission of category/product manager before submitting to adhoc tenders.</t>
  </si>
  <si>
    <t>Italy White Blends and Other</t>
  </si>
  <si>
    <t>$8.95 – $16.95</t>
  </si>
  <si>
    <t xml:space="preserve">Call to supply Italy White Blend and Other Subsets, wines for all other subsets need not apply; brands with modern package/style, engaging story and/or success on other markets; focus on single varietal e.g. Pecorino, Gavi, Fiano etc. or blends typical of the area; ideally wine with true wines credentials. Finished offers only, no concepts in development. Final packages if selected for tasting. </t>
  </si>
  <si>
    <t>Beer &amp; Cider</t>
  </si>
  <si>
    <t>Ontario Seasonal Craft Beer - Autumn</t>
  </si>
  <si>
    <t>Ontario Craft seasonal beers appropriate for Autumn  (i.e., Stouts, Porters, Oak Aged, Harvest,  etc.) will be considered. Sales success from brewery retail store or on premise (if applicable) will be considered. Available for a limited time only.</t>
  </si>
  <si>
    <t>Import/Out of Province Seasonal Craft Beer - Spring</t>
  </si>
  <si>
    <t>All Countries (excludes Ontario Craft Beer)</t>
  </si>
  <si>
    <t xml:space="preserve">Products appropriate for the Spring season (i.e., Bock beers, Imperial IPA's, Sour beers, etc.) will be considered.  Single serving or large bottle formats preferred.  Proven track record in other markets.  Renowned or award winning.  One time purchase only.  Distribution is limited to approximately 100 stores that are part of this program.  </t>
  </si>
  <si>
    <t>Gin</t>
  </si>
  <si>
    <t>$28.00+</t>
  </si>
  <si>
    <r>
      <t xml:space="preserve">Consideration will be given for the following purchases for Premium and Deluxe Gin:
</t>
    </r>
    <r>
      <rPr>
        <b/>
        <sz val="10"/>
        <rFont val="Calibri"/>
        <family val="2"/>
      </rPr>
      <t>Seasonal:</t>
    </r>
    <r>
      <rPr>
        <sz val="10"/>
        <rFont val="Calibri"/>
        <family val="2"/>
      </rPr>
      <t xml:space="preserve"> Preference will be given to unique product offerings that target new consumers and focus on quality, authenticity and craftsmanship.  Package appeal and marketing strategy/support will be a key consideration. Priority will be given to products priced $28.00-$39.95.
</t>
    </r>
    <r>
      <rPr>
        <b/>
        <sz val="10"/>
        <rFont val="Calibri"/>
        <family val="2"/>
      </rPr>
      <t>One Shot:</t>
    </r>
    <r>
      <rPr>
        <sz val="10"/>
        <rFont val="Calibri"/>
        <family val="2"/>
      </rPr>
      <t xml:space="preserve"> These gins will appeal to the gin connoisseur and will offer strong points of difference to the current assortment. Success in other markets is a benefit.
</t>
    </r>
    <r>
      <rPr>
        <b/>
        <sz val="10"/>
        <rFont val="Calibri"/>
        <family val="2"/>
      </rPr>
      <t>Spirits Boutiques</t>
    </r>
    <r>
      <rPr>
        <sz val="10"/>
        <rFont val="Calibri"/>
        <family val="2"/>
      </rPr>
      <t>: As part of the online product strategy, lcbo.com will house  Spirits Boutiques on an on-going basis.  These one-shot purchases will  appeal to the gin connoisseur and will offer strong points of difference to the current assortment such as niche assortment products, highly allocated products or special edition bottles. These will be very small buys and may have a limited store distribution as well.</t>
    </r>
  </si>
  <si>
    <t>Spain Red</t>
  </si>
  <si>
    <t>Spain</t>
  </si>
  <si>
    <t>$8.95 - $16.95</t>
  </si>
  <si>
    <t xml:space="preserve">Brands - modern package/style, engaging story and/or success on other markets; focus on single varietal or blends typical of the area; ideally wine with true wines credentials; accepting larger formats with 1.5L not exceeding $20 retail. Finished offers only, no concepts in development. Final packages if selected for tasting. </t>
  </si>
  <si>
    <t>Ontario Craft Beer - Existing Suppliers</t>
  </si>
  <si>
    <t>Submissions for permanent listings (i.e., new brand, new format) from existing craft breweries.</t>
  </si>
  <si>
    <t>Ontario Craft Beer &amp; Cider - New Suppliers</t>
  </si>
  <si>
    <t>Product from craft breweries and cideries new to LCBO (i.e., do not have a current listing).  Should have year-round appeal and be positioned as the flagship brand.</t>
  </si>
  <si>
    <t>Portugal Red</t>
  </si>
  <si>
    <t>Portugal</t>
  </si>
  <si>
    <t>$8.95 - $14.95</t>
  </si>
  <si>
    <t>two calls on the same date</t>
  </si>
  <si>
    <t>Iberia White</t>
  </si>
  <si>
    <t>Spain, Portugal</t>
  </si>
  <si>
    <t xml:space="preserve">Brands - modern package/style, engaging story and/or success on other markets; focus on single varietal or blends typical of the area; ideally wine with true wines credentials. Finished offers only, no concepts in development. Final packages if selected for tasting. </t>
  </si>
  <si>
    <t>Summer flavoured vodkas</t>
  </si>
  <si>
    <r>
      <rPr>
        <b/>
        <sz val="10"/>
        <color indexed="8"/>
        <rFont val="Calibri"/>
        <family val="2"/>
      </rPr>
      <t>Consideration will be given for the following purchases:</t>
    </r>
    <r>
      <rPr>
        <sz val="10"/>
        <color indexed="8"/>
        <rFont val="Calibri"/>
        <family val="2"/>
      </rPr>
      <t xml:space="preserve">
</t>
    </r>
    <r>
      <rPr>
        <b/>
        <sz val="10"/>
        <color indexed="8"/>
        <rFont val="Calibri"/>
        <family val="2"/>
      </rPr>
      <t>Year-round Flavoured Vodka:</t>
    </r>
    <r>
      <rPr>
        <sz val="10"/>
        <color indexed="8"/>
        <rFont val="Calibri"/>
        <family val="2"/>
      </rPr>
      <t xml:space="preserve">
Line extensions from established brands, or new brands with proven success in other markets.
Traditional and unique flavour profiles that fill gaps within the current assortment.
375mL formats to incent trial or multi-packs of trial sizes are of interest.
Strong marketing support required. 
</t>
    </r>
    <r>
      <rPr>
        <b/>
        <sz val="10"/>
        <color indexed="8"/>
        <rFont val="Calibri"/>
        <family val="2"/>
      </rPr>
      <t>Seasonal Flavoured Vodka Program:</t>
    </r>
    <r>
      <rPr>
        <sz val="10"/>
        <color indexed="8"/>
        <rFont val="Calibri"/>
        <family val="2"/>
      </rPr>
      <t xml:space="preserve">
Capitalizing on new trends and/or incremental trial opportunities in flavoured vodka, these products will be available for a limited time throughout P1-P6. 375mL's are encouraged. Success will be evaluated based on a pro-rating of the sales target for flavoured vodka.
</t>
    </r>
    <r>
      <rPr>
        <i/>
        <sz val="10"/>
        <color indexed="8"/>
        <rFont val="Calibri"/>
        <family val="2"/>
      </rPr>
      <t>All submissions must include a signature mixed drink and cocktail solution. Recipes should be uploaded along with the NISS submission.</t>
    </r>
  </si>
  <si>
    <t>Vodka</t>
  </si>
  <si>
    <r>
      <rPr>
        <b/>
        <sz val="10"/>
        <rFont val="Calibri"/>
        <family val="2"/>
      </rPr>
      <t>Consideration will be given for the following purchases:
Year-round Premium, Super-Premium and Deluxe Vodka:</t>
    </r>
    <r>
      <rPr>
        <sz val="10"/>
        <rFont val="Calibri"/>
        <family val="2"/>
      </rPr>
      <t xml:space="preserve">
Established, successful brands in other markets or new brands with innovative packaging and/or targeting a new customer.  Authenticity at all touchpoints is key. Strong marketing support required. Preference will be given to products priced $28.00-$39.95 to support the a trade up strategy.
</t>
    </r>
    <r>
      <rPr>
        <b/>
        <sz val="10"/>
        <rFont val="Calibri"/>
        <family val="2"/>
      </rPr>
      <t>Seasonal/One-Shot Premium, Super-Premium and Deluxe Vodka:</t>
    </r>
    <r>
      <rPr>
        <sz val="10"/>
        <rFont val="Calibri"/>
        <family val="2"/>
      </rPr>
      <t xml:space="preserve">
Products that offer strong points of difference to the current assortment (i.e. local, craft/artisanal, unique distillation methods or marketing approaches). Success in other markets is a benefit.
</t>
    </r>
    <r>
      <rPr>
        <b/>
        <sz val="10"/>
        <rFont val="Calibri"/>
        <family val="2"/>
      </rPr>
      <t>Vodka Gifts:</t>
    </r>
    <r>
      <rPr>
        <sz val="10"/>
        <rFont val="Calibri"/>
        <family val="2"/>
      </rPr>
      <t xml:space="preserve">
Seasonal/One-Shot opportunities are encouraged and will be considered in this call.  Launch timeframe will depend on the appropriate occasion/season (i.e. Father's Day).
</t>
    </r>
    <r>
      <rPr>
        <b/>
        <sz val="10"/>
        <rFont val="Calibri"/>
        <family val="2"/>
      </rPr>
      <t xml:space="preserve">Spirits Boutiques: </t>
    </r>
    <r>
      <rPr>
        <sz val="10"/>
        <rFont val="Calibri"/>
        <family val="2"/>
      </rPr>
      <t xml:space="preserve">As part of the online product strategy, lcbo.com will house  Spirits Boutiques on an on-going basis.  These one-shot purchases will  appeal to the vodka connoisseur and will offer strong points of difference to the current assortment such as niche assortment products, highly allocated products or special edition bottles.  These will be very small buys and may have a limited store distribution as well.
</t>
    </r>
  </si>
  <si>
    <t>Rum</t>
  </si>
  <si>
    <r>
      <rPr>
        <b/>
        <sz val="10"/>
        <rFont val="Calibri"/>
        <family val="2"/>
      </rPr>
      <t>Year-round Premium, Deluxe and Spiced/Flavoured Rum:</t>
    </r>
    <r>
      <rPr>
        <sz val="10"/>
        <rFont val="Calibri"/>
        <family val="2"/>
      </rPr>
      <t xml:space="preserve">
Unique and/or renowned rums that broaden the representation of key rum producing countries.  Spiced/Flavoured rums focus on offering differentiation to the current assortment or are line extensions of current successful brands. Strong packaging and marketing support required. 
</t>
    </r>
    <r>
      <rPr>
        <b/>
        <sz val="10"/>
        <rFont val="Calibri"/>
        <family val="2"/>
      </rPr>
      <t>Seasonal/One-Shot Premium and Deluxe Rum:</t>
    </r>
    <r>
      <rPr>
        <sz val="10"/>
        <rFont val="Calibri"/>
        <family val="2"/>
      </rPr>
      <t xml:space="preserve">
Seeking gems from all rum nations that have reputable accolades.  These rums will appeal to the rum enthusiast and will offer strong points of difference to the current assortment. Success in other markets is a benefit.
</t>
    </r>
    <r>
      <rPr>
        <b/>
        <sz val="10"/>
        <rFont val="Calibri"/>
        <family val="2"/>
      </rPr>
      <t>Rum Gifts:</t>
    </r>
    <r>
      <rPr>
        <sz val="10"/>
        <rFont val="Calibri"/>
        <family val="2"/>
      </rPr>
      <t xml:space="preserve">
Seasonal/One-Shot opportunities are encouraged and will be considered in this call.  Launch timeframe will depend on the appropriate occasion/season. (i.e. Father's Day).
</t>
    </r>
    <r>
      <rPr>
        <b/>
        <sz val="10"/>
        <rFont val="Calibri"/>
        <family val="2"/>
      </rPr>
      <t>Cachaça:</t>
    </r>
    <r>
      <rPr>
        <sz val="10"/>
        <rFont val="Calibri"/>
        <family val="2"/>
      </rPr>
      <t xml:space="preserve">
Limited seasonal or one-shot opportunities may exist to test new cachaça offerings in order to feed current interest and growth. 
</t>
    </r>
    <r>
      <rPr>
        <b/>
        <sz val="10"/>
        <rFont val="Calibri"/>
        <family val="2"/>
      </rPr>
      <t>Spirits Boutiques</t>
    </r>
    <r>
      <rPr>
        <sz val="10"/>
        <rFont val="Calibri"/>
        <family val="2"/>
      </rPr>
      <t xml:space="preserve">: As part of the e-commerce product strategy, lcbo.com will house  Spirits Boutiques on an on-going basis.  These one-shot purchases will  appeal to the rum connoisseur and will offer strong points of difference to the current assortment such as niche assortment products, highly allocated products or special edition bottles.  These will be very small buys and may have a limited store distribution as well.
</t>
    </r>
  </si>
  <si>
    <t>Seasonal Rose Program</t>
  </si>
  <si>
    <t>$7.95 - $18.95</t>
  </si>
  <si>
    <t xml:space="preserve">
All Countries (including Ontario). This Seasonal program  runs from fiscal P13 to P7. A marketing fee of 5% of the total PO cost will be applied, up to max of $7,000 and min of $2,000. Considering both new and existing brands. Demand strong packaging, price/quality, current awards/accolades preferred. Will consider both still / sparkling rose's, sweet and dry, and alternative formats. Additional IMAGE programming opportunities may exist for high volume purchases.</t>
  </si>
  <si>
    <t>Ontario Wines Direct Delivery (on shelf October 2017)</t>
  </si>
  <si>
    <t xml:space="preserve">VQA Wines and QA Fruit Wines with a focus on key Ontario varietals from producers located in PEC, LENS and emerging regions. Distribution is limited to a selected number of stores. </t>
  </si>
  <si>
    <t>Germany White, Brands</t>
  </si>
  <si>
    <t>Germany</t>
  </si>
  <si>
    <t>$9.95 - $15.95</t>
  </si>
  <si>
    <t xml:space="preserve">Brands, modern package/style, engaging story, success on other markets; focus on single varietals, ideally wines with true wine credentials. Finished offers only, no concepts in development. Final packages if selected for tasting. </t>
  </si>
  <si>
    <t>Germany Red, Brands</t>
  </si>
  <si>
    <t xml:space="preserve">Brands, modern package/style, engaging story, success on other markets; ideally wines with true wine credentials. Finished offers only, no concepts in development. Final packages if selected for tasting. </t>
  </si>
  <si>
    <t>Import/Out of Province Seasonal Craft Beer - Summer</t>
  </si>
  <si>
    <t xml:space="preserve">Products appropriate for the Summer season (i.e., Wheat, Fruit beers, Saisons, etc.) will be considered.  Single serving or large bottle formats preferred.  Proven track record in other markets.  Renowned or award winning.  One time purchase only.  Distribution is limited to approximately 100 stores that are part of this program.  </t>
  </si>
  <si>
    <t>OW Adhoc  -  #2</t>
  </si>
  <si>
    <t>EW Adhoc #2</t>
  </si>
  <si>
    <t>New Brands</t>
  </si>
  <si>
    <t>$11.95 - $17.95</t>
  </si>
  <si>
    <r>
      <t xml:space="preserve">This tender is meant to bring  </t>
    </r>
    <r>
      <rPr>
        <u/>
        <sz val="10"/>
        <color theme="1"/>
        <rFont val="Calibri"/>
        <family val="2"/>
        <scheme val="minor"/>
      </rPr>
      <t>'NEW'</t>
    </r>
    <r>
      <rPr>
        <sz val="10"/>
        <color theme="1"/>
        <rFont val="Calibri"/>
        <family val="2"/>
        <scheme val="minor"/>
      </rPr>
      <t xml:space="preserve"> brands to market. To streamline this tender, we are asking Agents to pick a maximum of 3 concepts to submit for consideration, with up to 2 wines per brand (max of 6 NISS submissions per Agent). We strongly advise Agents to meet with the category in advance of the submission date, to provide insight and rational. Submissions must have a clear positioning statement, target market, strong shelf appeal, and offer strong quality for the price. A competitive advertising and promotional budget is also critical. Brands can be new or exist in markets outside of Ontario. Please do not submit brand or varietal extensions of wines active in LCBO or VINTAGES channels.</t>
    </r>
  </si>
  <si>
    <t>NWW Ahoc #2</t>
  </si>
  <si>
    <t>Ontario Seasonal Craft Beer - Winter</t>
  </si>
  <si>
    <t>Ontario Craft seasonal beers appropriate for Winter  (i.e., Imperial Stouts, Barley Wines, Old Ales, Spiced &amp; Strong Ales, Oak Aged beers, etc.) will be considered. Sales success from brewery retail store or on premise (if applicable) will be considered. Available for a limited time only.</t>
  </si>
  <si>
    <t>Brown Spirits</t>
  </si>
  <si>
    <t>Whisky Shop, Spring &amp; Summer release</t>
  </si>
  <si>
    <t>$39.95 - $150 +</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</si>
  <si>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The spring turn duration is April 2017 to July  2017, The summer turn duration is July 2017  to Oct 2017. 
750mL and 200mL equivalents are encouraged
Distillery features may be considered meaning 3-5 products from one distillery will be featured.  To be considered for a distillery feature, a written proposal must be submitted to the category prior to the pre-submission deadline.
</t>
  </si>
  <si>
    <t>Nouveau Wines</t>
  </si>
  <si>
    <t>$8.95 - $15.95</t>
  </si>
  <si>
    <t>Sample deadline and tasting dates subject to change. Successful applicants will be notified of any change. Preference for wines $13.95 and under. Actively looking for submissions from California, in addition to Europe and Ontario.</t>
  </si>
  <si>
    <t>Cotes du Rhone, CdR-Village, and Cru</t>
  </si>
  <si>
    <t>France</t>
  </si>
  <si>
    <t>$13.95 – $19.95</t>
  </si>
  <si>
    <t>Modern package/style, engaging story and/or success on other markets; focus on Vacqueyras and Gigondas for $17.95-$19.95 price tier</t>
  </si>
  <si>
    <t>Spring / Summer wines</t>
  </si>
  <si>
    <t xml:space="preserve">Looking for still-white wines, sparkling wines, and flavoured wines (ex. Sangria) that capitalize on summer consumption behaviours. Also considering new format sizes such as single serve wines. Preference for wines with labels that provide instant association with summer. Also looking for wines with official associations with the 2016 Summer Olympics. Considering both new and existing brands. Exceptional price/value is paramount. </t>
  </si>
  <si>
    <t xml:space="preserve">Organic Wines - Red/White Still </t>
  </si>
  <si>
    <t>$9.95 - $17.95</t>
  </si>
  <si>
    <t xml:space="preserve">Certified organic wines only. Focus on popular varietals or blends. Strong quality for the price is a must. Organic status must be clearly identifiable on the front label. A competitive advertising and promotional budget is critical. </t>
  </si>
  <si>
    <t>RTD</t>
  </si>
  <si>
    <t>Coolers</t>
  </si>
  <si>
    <t>All countries</t>
  </si>
  <si>
    <t xml:space="preserve">Value Pricing: 
&lt; $0.594 per 100ml for 6-pack, ≥1L containers, and ≥473mL single serve;
&lt; $0.684 per 100ml for 4-packs
All pricing above these level falls into Premium. Preference will be given to Premium pricing
(based on 750 mL)
</t>
  </si>
  <si>
    <t>Single serve or multi-packs. Range of spirit/wine bases will be considered. Products that target a diversified customer base and appeal to consumer's changing taste profiles (i.e. less sweet, low calorie/sugar, natural ingredients) are of special interest. Brands that target current refreshment trends are preferred (i.e. craft, single serve, male-focused).
Preference will be given to products with premium and/or environmentally friendly packaging. 
Preference will also be given to brands that are spirit-based.                                                                                                                                                                                                                           And preference will be given to brands that are exclusive to the LCBO and are produced domestically.
Shooter formats, products with caffeine levels &gt;30mg/serve, and open-ended carriers will not be considered. 100% malt-based products will also not be considered, however products that combine malt + spirit base are encouraged and will be considered under a spirit based markup structure.
Licensee-only opportunities are of interest.
Party Packs for the spring/summer season should be submitted under this call for consideration.</t>
  </si>
  <si>
    <t xml:space="preserve">Premixed Cocktails </t>
  </si>
  <si>
    <t xml:space="preserve">Value: ≤$13.90,
Mainstream: $13.95-$15.90, Premium: ≥$15.95
(based on 750 mL)
</t>
  </si>
  <si>
    <r>
      <t xml:space="preserve">Multi-serve format (750 mL or larger). Easy solutions for both new and traditional cocktails in ready-to-serve, entertaining-sized formats. Range of spirit bases will be considered. </t>
    </r>
    <r>
      <rPr>
        <u/>
        <sz val="10"/>
        <color indexed="8"/>
        <rFont val="Calibri"/>
        <family val="2"/>
      </rPr>
      <t>Leading brand name spirits / mixes are requested</t>
    </r>
    <r>
      <rPr>
        <sz val="10"/>
        <color indexed="8"/>
        <rFont val="Calibri"/>
        <family val="2"/>
      </rPr>
      <t>. Large format offerings are of interest. Liquids should deliver the appropriate alc/vol for the cocktail. An evolution of the current assortment is essential. Preference will be given to products with premium and/or environmentally friendly packaging, and those with year-round appeal. Preference will also be given to brands that are spirit-based. And preference will be given to brands that are exclusive to the LCBO and are produced domestically.
Licensee-only opportunities are of interest.</t>
    </r>
  </si>
  <si>
    <t>Summer seasonal liqueurs &amp; Tequila</t>
  </si>
  <si>
    <t>(seasonal liqueurs) $20.00 - $39.95
(Barkeep’s Pantry)
$20.00+
                                   (Tequila) $34.95 - $99.95</t>
  </si>
  <si>
    <r>
      <rPr>
        <b/>
        <sz val="10"/>
        <color indexed="8"/>
        <rFont val="Calibri"/>
        <family val="2"/>
      </rPr>
      <t xml:space="preserve">Seasonal Liqueurs </t>
    </r>
    <r>
      <rPr>
        <sz val="10"/>
        <color indexed="8"/>
        <rFont val="Calibri"/>
        <family val="2"/>
      </rPr>
      <t xml:space="preserve">
Preference will be given to brand extensions, or branded program with new and innovative flavours.
Preference will be given to products that fall in the $20.00 to $29.95 price range (750ml)
Strong marketing support required. 
Ease of use.
Commitment to gaining licensee support.
Brand or size extensions.
</t>
    </r>
    <r>
      <rPr>
        <b/>
        <sz val="10"/>
        <color indexed="8"/>
        <rFont val="Calibri"/>
        <family val="2"/>
      </rPr>
      <t>Barkeep’s pantry</t>
    </r>
    <r>
      <rPr>
        <sz val="10"/>
        <color indexed="8"/>
        <rFont val="Calibri"/>
        <family val="2"/>
      </rPr>
      <t xml:space="preserve">
Unique mixology focused products for targeted distribution to fill gaps in assortment.
Commitment to gaining licensee support.
One shot or Year round program
Agents must confirm available quantities before making product application in NISS.
Agents are encouraged to survey licensee interest in advance.
Stand out packaging.
</t>
    </r>
    <r>
      <rPr>
        <b/>
        <sz val="10"/>
        <color indexed="8"/>
        <rFont val="Calibri"/>
        <family val="2"/>
      </rPr>
      <t xml:space="preserve">
Tequila (100% agave &amp; Mezcal)</t>
    </r>
    <r>
      <rPr>
        <sz val="10"/>
        <color indexed="8"/>
        <rFont val="Calibri"/>
        <family val="2"/>
      </rPr>
      <t xml:space="preserve">
For Seasonal and one shot listing.
Established, successful brands in foreign markets or other Canadian provinces. Stand out packaging.
Strong marketing budget. Commitment to gaining licensee support (target 24% of total sales)
</t>
    </r>
  </si>
  <si>
    <t>New World &amp; European Wines</t>
  </si>
  <si>
    <t>Wines Licensee Program</t>
  </si>
  <si>
    <t>$7.95-$15.95</t>
  </si>
  <si>
    <t>TBD - Holding Spot</t>
  </si>
  <si>
    <t>Value Wines</t>
  </si>
  <si>
    <t>≤ $10.90</t>
  </si>
  <si>
    <t xml:space="preserve">Looking for wines that will be priced below $10.95/750mL. Focus on popular varietals or blends. Wines must be delicious and over-deliver for the price point. Can be new to market brands or extensions. Strong shelf appeal and a competitive advertising and promotional budget that includes budget for LTO's, Display and Advertising. We strongly advise Agents to meet with the category in advance of the submission date, to provide insight and rational. </t>
  </si>
  <si>
    <t>South West France Red</t>
  </si>
  <si>
    <t>$9.95-$14.95</t>
  </si>
  <si>
    <t>Modern package/style, engaging story and/or success on other markets; focus on Cahors and Madiran only for $13.95 - $14.95 price tier (under is welcome).</t>
  </si>
  <si>
    <t>South West France White</t>
  </si>
  <si>
    <t>$8.95-$12.95</t>
  </si>
  <si>
    <t>Modern package/style, engaging story and/or success on other markets.</t>
  </si>
  <si>
    <t xml:space="preserve">VQA Table Wines </t>
  </si>
  <si>
    <t>$11.95-$16.95</t>
  </si>
  <si>
    <t xml:space="preserve">New LCBO VQA Wines. All red and white varietal wines will be considered with a focus on single varietal wines (Cab Franc, Pinot Noir, Baco Noir, Sauvignon Blanc). Strong brand proposition, compelling packaging and marketing support/plan are strongly considered. Wines must represent exceptional price/value relative to competitive set. </t>
  </si>
  <si>
    <t>Ontario Craft Beer - New Suppliers</t>
  </si>
  <si>
    <t>Product from craft breweries new to LCBO (i.e., do not have a current listing).  Should have year-round appeal and be positioned as the flagship brand.</t>
  </si>
  <si>
    <t>Cider</t>
  </si>
  <si>
    <t>Competitively priced to existing portfolio</t>
  </si>
  <si>
    <t xml:space="preserve">Domestic or imported Cider and Perry will be considered.  Traditional and Flavoured styles.  Single serve can or multi-pack bottle format preferred.  Proven track record in other markets.  Renowned or award winning.  </t>
  </si>
  <si>
    <t>Ontario Seasonal Craft Beer - Spring</t>
  </si>
  <si>
    <t>Ontario Craft seasonal beers appropriate for Spring  (i.e., Imperial IPA's, Bock beers, Sour beers, etc.) will be considered. Sales success from brewery retail store or on premise (if applicable) will be considered. Available for a limited time only.</t>
  </si>
  <si>
    <t>All Halloween + Import/OOP Seasonal Craft Beer - Autumn</t>
  </si>
  <si>
    <t xml:space="preserve">All Countries </t>
  </si>
  <si>
    <t>Imported and local Ontario Halloween themed / pumpkin beers.
Imported/out-of-province Products appropriate for the Autumn season (i.e., Oktoberfest beers, Belgian &amp; English Style Pale Ales, Stouts, Porters, Oak Aged Beers, etc. ) will be considered.  Single serving large bottle formats preferred.  Proven track record in other markets.  Renowned or award winning.  One time purchase only.</t>
  </si>
  <si>
    <t>Submissions for permanent listings (i.e., new brand, new format) from existing craft  breweries.</t>
  </si>
  <si>
    <t>Ontario Wines Direct Delivery (on Shelf March 2018; P13)</t>
  </si>
  <si>
    <t>HOLD SPACE</t>
  </si>
  <si>
    <t>Shiraz</t>
  </si>
  <si>
    <t>Australia</t>
  </si>
  <si>
    <t>$12.95-$18.95</t>
  </si>
  <si>
    <t>Identified as Shiraz on the label (no Syrah). Strong quality, shelf appeal and a competitive advertising and promotional budget that includes budget for LTO's, Display and Advertising. Brand extensions, or new to LCBO Wines considered equally.</t>
  </si>
  <si>
    <t>hold the date for later addition</t>
  </si>
  <si>
    <t>NWW Ahoc #3</t>
  </si>
  <si>
    <t>Fall seasonal / Asian Spirits</t>
  </si>
  <si>
    <t>$25.95+</t>
  </si>
  <si>
    <r>
      <t xml:space="preserve">Focus is on premium and deluxe products in the following sets: Cognac, Armagnac, Calvados, Grappa, Deluxe Brandy, Cream Liquor, Deluxe Aged Rum.
These products will be purchased on a one-shot and seasonal basis and will be merchandised in-section. 
Preference may be given products that; reflect the newest flavour and cocktail trends; are exciting brand extensions; products that fill a need missing from our existing portfolio
</t>
    </r>
    <r>
      <rPr>
        <b/>
        <sz val="10"/>
        <rFont val="Calibri"/>
        <family val="2"/>
        <scheme val="minor"/>
      </rPr>
      <t>Asian Spirits:</t>
    </r>
    <r>
      <rPr>
        <sz val="10"/>
        <rFont val="Calibri"/>
        <family val="2"/>
        <scheme val="minor"/>
      </rPr>
      <t xml:space="preserve">
Limited seasonal or one-shot opportunities may exist to test new offerings in order to feed current interest and growth. </t>
    </r>
  </si>
  <si>
    <t>Open</t>
  </si>
  <si>
    <t>OW Adhoc  -  #3</t>
  </si>
  <si>
    <t>EW Adhoc #3</t>
  </si>
  <si>
    <t>$8.95 - $13.95</t>
  </si>
  <si>
    <t xml:space="preserve">Looking to assess the real products from the 2016 Nouveau campaign. Actively looking for red and white wines from new and established sources in Europe, the USA, and Canada (BC and Ontario). Sample deadline and tasting dates subject to change. Successful applicants will be notified of any change. </t>
  </si>
  <si>
    <t>Ontario Seasonal Craft Beer - Summer</t>
  </si>
  <si>
    <t>Ontario Craft seasonal beers appropriate for Summer (i.e., Wheat, Fruit Beers, Saison, etc.). Sales success from brewery retail store or on premise (if applicable) will be considered. Available for a limited time only.</t>
  </si>
  <si>
    <t>Holiday</t>
  </si>
  <si>
    <t xml:space="preserve">ICB:  All size formats will be considered with a particular focus on 750ml, 1L tetra and 1.5L in popular varietals. White varietals will focus on Pinot Grigio, Sauvignon Blanc, and Chardonnay. Red varietals with a focus on Blends and Cabernet Sauvignon. </t>
  </si>
  <si>
    <t>$9.95-$13.95</t>
  </si>
  <si>
    <t xml:space="preserve">Non-VQA Wines: Focus on exciting brands with innovative packaging and all natural, on-trend flavour profiles. </t>
  </si>
  <si>
    <t>Whisky shop, fall release &amp; annual listings</t>
  </si>
  <si>
    <t>Premium whiskies from around the world.  Products should be unique, award winning and highly regarded. Preference may be given to new brands, or emerging regions new to the Ontario market.  Submissions are considered for a quarterly or annual release in the Whisky Shop program (120 stores).  
The Fall Turn duration is Oct 2017 to Feb 2018
Annual listings from Oct  2017 to Sept 2018.
750mL and 200mL equivalents are encouraged Distillery features may be considered meaning 3-5 products from one distillery will be featured.  To be considered for a distillery feature, a written proposal must be submitted to the category prior to the pre-submission deadline.</t>
  </si>
  <si>
    <t>Ontario wines</t>
  </si>
  <si>
    <t>VQA Table Wines</t>
  </si>
  <si>
    <t>All</t>
  </si>
  <si>
    <t>Holiday gifting</t>
  </si>
  <si>
    <t>Import/Out of Province Seasonal Craft Beer - Winter</t>
  </si>
  <si>
    <t xml:space="preserve">Products appropriate for the Winter season (i.e., Imperial Stouts, Barley Wines, Old Ales, Spiced &amp; Strong Ales, Oak Aged Beers, etc. ) will be considered.  Single serving large bottle formats preferred.  Proven track record in other markets.  Renowned or award winning.  One time purchase only.  Distribution is limited to approximately 100 stores that are part of this program.  </t>
  </si>
  <si>
    <t>International &amp; Out Of Province Beer</t>
  </si>
  <si>
    <t>All Countries (excludes Ontario Beer)</t>
  </si>
  <si>
    <t>1) Big Brands: Successful brand in other local and export markets.  Strong packaging and marketing support.  Single serve aluminum can preferred.  Competitively priced to existing competitive set.  Brand line extensions will be considered.  Existing brand must be a category leader at LCBO and growing.  Format extensions will not be considered.
2) Craft Brands: Successful, top-tier brand in local or other international markets, or in LCBO's Seasonal Craft Beer programs.  Strong packaging and marketing support.  Competitively priced to existing competitive set.</t>
  </si>
  <si>
    <t>Ontario Wines Direct Delivery (on shelf June 2018; P3)</t>
  </si>
  <si>
    <t>Brown spirits</t>
  </si>
  <si>
    <t>Whisky Shop, winter release</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</si>
  <si>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Turn 2: Duration Feb 2018 to May 2018.
750mL and 200mL equivalents are encouraged
Distillery features may be considered meaning 3-5 products from one distillery will be featured.  To be considered for a distillery feature, a written proposal must be submitted </t>
  </si>
  <si>
    <t>2019/20 Merchandising Needs Grid</t>
  </si>
  <si>
    <t>Ontario Seasonal Craft Beer – Autumn 2018</t>
  </si>
  <si>
    <t>Value Wines - Red and White still table wine</t>
  </si>
  <si>
    <t>All New world countries (excluding Ontario)</t>
  </si>
  <si>
    <t>$7.95 - $9.95 per 750ml</t>
  </si>
  <si>
    <t>Popular varietals or blends that over deliver in qulaity for the price.  Submissions can be new to market or brand extensions.  Strong shelf appeal and a competative promotional budget for in-store programs is required.</t>
  </si>
  <si>
    <t>Flavoured Wines</t>
  </si>
  <si>
    <t>$9.00+</t>
  </si>
  <si>
    <t>Flavoured wines priced &gt;$9/750mL only; interested in organic, premium packaging cues, products with excellent performance either in LCBO seasonal program or other markets.</t>
  </si>
  <si>
    <t>Spain Reds and Whites</t>
  </si>
  <si>
    <t>$ 9.95 - $15.95</t>
  </si>
  <si>
    <t xml:space="preserve">Focus on Reds; brands: innovative concepts, offering point of differentiation on the shelf; modern package/style, engaging story and/or success in other markets; focus on single varietal or blends typical of the area; and, ideally, wine with true wine credentials – DO/DOCa, VdT etc. Finished offers only; no concepts in development. Final packages if selected for tasting. Paired branded whites, OR value Alvarinho or Rioja White. </t>
  </si>
  <si>
    <t>OW Ad Hoc  -  #1</t>
  </si>
  <si>
    <t>EW Ad Hoc #1</t>
  </si>
  <si>
    <t>NWW Ad Hoc #1</t>
  </si>
  <si>
    <t>Seasonal Wines – Fall/Winter</t>
  </si>
  <si>
    <t>Online Exclusive Gifting Proposals – Spirits Only</t>
  </si>
  <si>
    <t>Import/Out-of-Province (not Ontario) Seasonal Craft Beer – Spring 2019</t>
  </si>
  <si>
    <t>Whisky Shop – Winter Release</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</si>
  <si>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Turn 2: Duration Feb. 2020 to May 2020. 750mL and 200mL equivalents are encouraged. Distillery features may be considered, meaning 3-5 products from one distillery will be featured. To be considered for a distillery feature, a written proposal must be submitted. </t>
  </si>
  <si>
    <t>Ontario Craft Beer – Existing Suppliers</t>
  </si>
  <si>
    <t>Cider - Ontario Craft Specialty</t>
  </si>
  <si>
    <t>Target - in store release is Spring 2019.
Product Must be - Made in Ontario.
Product from Ontario Craft cideries currently supplying LCBO.
Utilizing other local fruits instead of, or in combination with apple, which require longer lead times for sourcing.
Existing listings should be strong performers, with regards to sales.</t>
  </si>
  <si>
    <t>White spirits</t>
  </si>
  <si>
    <t>Asian Spirits</t>
  </si>
  <si>
    <t>Asian countries</t>
  </si>
  <si>
    <t>All price points</t>
  </si>
  <si>
    <t>Asian Spirits: Limited seasonal or one-shot opportunities may exist to test new offerings in order to feed current interest and growth, also open to flavoured submissions in all size formats</t>
  </si>
  <si>
    <t>California Red (excluding Cabernet)</t>
  </si>
  <si>
    <t>USA (California)</t>
  </si>
  <si>
    <t>Interested in blends and single varietal offers excluding Cab. Can be new brands or line extentions. Strong shelf appeal and a competitive A &amp; P budget. Red blends, Pinot Noir, Zinfandel are of the greatest interest.</t>
  </si>
  <si>
    <t>Ontario Craft Beer &amp; Cider – New Suppliers</t>
  </si>
  <si>
    <t>gin</t>
  </si>
  <si>
    <t>Preference will be given to unique product offerings that target new consumers and focus on quality, authenticity and craftsmanship. Package appeal and marketing strategy/support will be a key consideration. Priority will be given to products priced $28.00-$39.95.
Gin Shop: These gins will appeal to the gin connoisseur and will offer strong points of difference to the current assortment, such as niche assortment products, highly allocated products or special edition bottles. These will be very small buys and may also have a limited store distribution.  Success in other markets is a benefit. $40.00+</t>
  </si>
  <si>
    <t>Value Wines/Non AOC Red and White still table wine</t>
  </si>
  <si>
    <t>$7.95 - $10.95 per 750ml</t>
  </si>
  <si>
    <t>Popular varietals or blends that over deliver in quality price ratio.  Submissions can be new to market or brand extensions.  Strong shelf appeal and a competative promotional budget for in-store programs is required.</t>
  </si>
  <si>
    <t>flavoured vodka</t>
  </si>
  <si>
    <t>Capitalizing on new trends in flavoured vodka, these products can have appeal for the spring summer or fall/winter season or for a specific occasion (i.e. Halloween, Thanksgiving, Christmas).  These products will be purchased on a one-shot and seasonal basis and will be merchandised in store section.
All submissions must include a signature mixed drink and cocktail solution. Recipes should be uploaded along with the NISS submission.</t>
  </si>
  <si>
    <t>Seasonal Rosé Program</t>
  </si>
  <si>
    <t>All countries (including Canada – Ontario). This seasonal program runs from fiscal P13 to P7. A marketing fee of 5% of the total PO cost will be applied, up to a max. of $7,000 and a min. of $2,000. Considering both new and existing brands. Demand strong packaging, price/quality, current awards/accolades. Will consider both still/sparkling rosé, sweet and dry, and alternative formats. Additional IMAGE programming opportunities may exist for high volume purchases.</t>
  </si>
  <si>
    <t>Ontario Wines Direct Delivery (on shelf October 2019)</t>
  </si>
  <si>
    <t>VQA Wines and QA fruit wines with a focus on  producers located in PEC, LENS and emerging regions. Distribution is limited to a pre-selected list of stores.</t>
  </si>
  <si>
    <t>Ontario Seasonal Craft Beer – Winter 2018</t>
  </si>
  <si>
    <t>rum</t>
  </si>
  <si>
    <t xml:space="preserve">Consideration will be given for the following purchases:
Year-round Premium, Deluxe and Spiced/Flavoured rum: Unique and/or renowned rums that broaden the representation of key rum-producing countries. Spiced/flavoured rums focus on offering differentiation to the current assortment or are line extensions of current successful brands. Strong packaging and marketing support required. 
Rum shop: Seeking gems from all rum nations that have reputable accolades. These rums will appeal to the rum enthusiast and offer strong points of difference to the current assortment, highly allocated products or special edition bottles. These will be very small buys and may also have a limited store distribution. Success in other markets is a benefit.
Cachaça: Limited seasonal or one-shot opportunities may exist to test new cachaça offerings in order to feed current interest and growth. </t>
  </si>
  <si>
    <t>OW Ad Hoc  -  #2</t>
  </si>
  <si>
    <t>EW Ad Hoc #2</t>
  </si>
  <si>
    <t>NWW Ad Hoc #2</t>
  </si>
  <si>
    <t>vodka</t>
  </si>
  <si>
    <t>Import / Out-of-Province (not Ontario) Seasonal Craft Beer – Summer 2019</t>
  </si>
  <si>
    <t>Spring/Summer Seasonal wines</t>
  </si>
  <si>
    <t>Whisky Shop – Spring &amp; Summer release</t>
  </si>
  <si>
    <t>Ready-To-Drink</t>
  </si>
  <si>
    <t xml:space="preserve">Value: 
&lt; $0.594 per 100mL for 6-pack, ≥1L containers, and ≥473mL single serve
&lt; $0.684 per 100mL for 4-packs
All pricing above these levels falls into Premium. Preference will be given to Premium pricing
(based on 750mL).
</t>
  </si>
  <si>
    <t xml:space="preserve">Value: ≤$13.90,
Mainstream: $13.95-$15.90, Premium: ≥$15.95
(based on 750mL)
</t>
  </si>
  <si>
    <t>Ontario Seasonal Craft Beer – Spring 2019</t>
  </si>
  <si>
    <t>Argentina and Chile Red and White still table wine</t>
  </si>
  <si>
    <t>Argentina and Chile</t>
  </si>
  <si>
    <t>Focus on primary varieties and blends. Wines must over-deliver for the price point with a preference for new brands to the market. Strong shelf appeal and a competitive A&amp;P budget required.</t>
  </si>
  <si>
    <t>Summer Seasonal Liqueurs &amp; Tequila</t>
  </si>
  <si>
    <t>Ontario Wines Direct Delivery (on Shelf March 2020)</t>
  </si>
  <si>
    <t xml:space="preserve">VQA wines and QA fruit wines with a focus on key Ontario varietals from producers located in PEC, LENS and emerging regions. Distribution is limited to a selected number of stores. </t>
  </si>
  <si>
    <t>Import/Out-of-Province (not Ontario) Seasonal Craft Beer – Autumn 2019</t>
  </si>
  <si>
    <t>South Africa Red and White still table wines</t>
  </si>
  <si>
    <t>South Africa</t>
  </si>
  <si>
    <t>Focus on Sauvignon Blanc, Cabernet Sauvignon and red blends. Wines must over-deliver for the price point and can be new to market brands or extensions. Strong shelf appeal and a competitive A&amp;P budget.</t>
  </si>
  <si>
    <t>New Brands / Innovation</t>
  </si>
  <si>
    <t>All NW Countries (excludig Ontario)</t>
  </si>
  <si>
    <t>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t>
  </si>
  <si>
    <t>Australian Shiraz</t>
  </si>
  <si>
    <t>$9.95 - $16.95</t>
  </si>
  <si>
    <t>Single Varietal Shiraz - no blends.  Submissions must include significant marketing support with a focus on LCBO retail store programs. Strong shelf appeal and high customer engagement is required.</t>
  </si>
  <si>
    <t>OW Ad Hoc  #3</t>
  </si>
  <si>
    <t>EW Ad Hoc #3</t>
  </si>
  <si>
    <t>NWW Ad Hoc #3</t>
  </si>
  <si>
    <t>Ontario Seasonal Craft Beer – Summer 2019</t>
  </si>
  <si>
    <t>Ontario Craft Beer – New Suppliers</t>
  </si>
  <si>
    <t>European Sparkling Wines</t>
  </si>
  <si>
    <t>$12.95 - $19.95</t>
  </si>
  <si>
    <t>All sparklers from Europe, good price quality ratio.  A focus will be on well priced Prosecco and Cremants.</t>
  </si>
  <si>
    <t>AOC French Red</t>
  </si>
  <si>
    <t>$10.95 -$17.95</t>
  </si>
  <si>
    <t>Single varietals and blends, excellent price quality ratio.  Packaging can be either modern or traditional.  Focus will be on well priced appellations.</t>
  </si>
  <si>
    <t>Whisky Shop – Fall release</t>
  </si>
  <si>
    <t>$39.95-$150 +</t>
  </si>
  <si>
    <t>Premium whiskies from around the world. Products should be unique, award winning and highly regarded. Preference may be given to new brands or emerging regions new to the Ontario market. Submissions are considered for a quarterly or annual release in the Whisky Shop program (120 stores). The fall turn duration is Oct to Feb. Annual listings are from Oct 2017 to Sept 2018.
750mL and 200mL equivalents are encouraged. Distillery features may be considered, meaning 3-5 products from one distillery will be featured. To be considered for a distillery feature, a written proposal must be submitted to the category prior to the pre-submission deadline.</t>
  </si>
  <si>
    <t>Import/Out-of-Province (not Ontario) Seasonal Craft Beer – Winter2019</t>
  </si>
  <si>
    <t>AOC French White</t>
  </si>
  <si>
    <t>$10.95 - $16.95</t>
  </si>
  <si>
    <t>International &amp; Out-of-Province Beer</t>
  </si>
  <si>
    <t xml:space="preserve">All Wines </t>
  </si>
  <si>
    <t>Holiday Gifting</t>
  </si>
  <si>
    <t>New and unique gifts, interesting and exciting mixed packs, limited-availability/edition/prestige bottles are of interest. Please note that an uploaded clear high resolution image(s) of the gifting item is required at the pre-submission stage. Failure to upload an image will result in the submission being declined. A deadline and requirements update letter will be issued toward the end of December 2019.</t>
  </si>
  <si>
    <t>Holiday Gifting (Spirits)</t>
  </si>
  <si>
    <t>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A deadline and requirements update letter will be issued toward the end of December 2019.</t>
  </si>
  <si>
    <t>Fall Seasonal/Asian Spirits</t>
  </si>
  <si>
    <t>Fiscal 2018-19 LCBO Merchandizing Tenders</t>
  </si>
  <si>
    <t>Fiscal 2018-19 LCBO WINES tenders</t>
  </si>
  <si>
    <t>Product Specs</t>
  </si>
  <si>
    <t>France Red South – Pinot Noir and Merlot</t>
  </si>
  <si>
    <t xml:space="preserve">VdFrance, IGP and AOC. The wines from this call will supply the France Red South Pinot Noir and Merlot subsets. Brands: modern package/style, engaging story and/or success in other markets; ideally wine with true wine credentials. Finished offers only; no concepts in development. Final packages if selected for tasting. </t>
  </si>
  <si>
    <t>France Red South – Cabernet Sauvignon</t>
  </si>
  <si>
    <t xml:space="preserve">VdFrance, IGP and AOC. The wines from this call will supply the France Red South Cabernet Sauvignon subset. Brands: modern package/style, engaging story and/or success in other markets and, ideally, wine with true wine credentials. Finished offers only; no concepts in development. Final packages if selected for tasting. </t>
  </si>
  <si>
    <t xml:space="preserve">Obtain permission of category/product manager before submitting to ad hoc tenders. For wines not covered in other product calls within this needs letter. </t>
  </si>
  <si>
    <t>Obtain permission of category/product manager before submitting to ad hoc tenders. For wines not covered in other product calls within this needs letter, offering outstanding innovation or high rate of success in other markets.</t>
  </si>
  <si>
    <t>All NW Countries</t>
  </si>
  <si>
    <t>For wines directly solicited by the category/product manager. Utilized to capitalize on immediate needs and/or wines not covered in the varietal tenders. Obtain permission of category/product manager before submitting to ad hoc tenders.</t>
  </si>
  <si>
    <t>$10.95 - $15.95</t>
  </si>
  <si>
    <t>Focus on wines (still, sparkling, flavoured or fortified) that capitalize on Halloween or Valentine's Day. Preference for wines with labels that provide instant association with these occasions. Considering both new and existing brands. Exceptional price/value is paramount – recommend suppliers divert $/case A&amp;P into sharper price points.</t>
  </si>
  <si>
    <t>Single-Varietal Whites – Chardonnay, Pinot Grigio &amp; Sauvignon Blanc</t>
  </si>
  <si>
    <t>USA, Australia, BC, Chile, Argentina</t>
  </si>
  <si>
    <t>$9.95 - $18.95</t>
  </si>
  <si>
    <t>Seeking single-varietal Chardonnay, Pinot Grigio and Sauvignon Blanc. New wines and brand extensions considered equally. Agent/supplier must be willing to make material investment in Ontario with primary focus on retail.</t>
  </si>
  <si>
    <t>Italy Reds</t>
  </si>
  <si>
    <t>$ 8.95 - $17.95</t>
  </si>
  <si>
    <t xml:space="preserve">Brands: innovative concepts, offering point of differentiation on the shelf; modern package/style, engaging story and/or success in other markets; focus on single varietal or blends typical of the area; and, ideally, wine with true wine credentials – DOC/G, IGT. Finished offers only; no concepts in development. Final packages if selected for tasting. </t>
  </si>
  <si>
    <t>Italy Whites (except varietally labelled Pinot Grigio)</t>
  </si>
  <si>
    <t>$ 8.95 - $14.95</t>
  </si>
  <si>
    <t xml:space="preserve">Brands: innovative concepts, offering point of differentiation on the shelf; modern package/style, engaging story and/or success in other markets; focus on single varietal or blends typical of the area; ideally wine with true wine credentials - DOC/G, IGT. Finished offers only; no concepts in development. Final packages if selected for tasting. </t>
  </si>
  <si>
    <t>Ontario Wines Direct Delivery (on shelf October 2018)</t>
  </si>
  <si>
    <t xml:space="preserve">VQA Wines and QA fruit wines with a focus on key Ontario varietals from producers located in PEC, LENS and emerging regions. Distribution is limited to a select number of stores. </t>
  </si>
  <si>
    <t>Obtain permission of category/product manager before submitting to ad hoc tenders. For wines not covered in other product calls within this needs letter, looking for exceptional innovation or high rate of success in other markets.</t>
  </si>
  <si>
    <t>Sample deadline and tasting date subject to change. Successful applicants will be notified of any changes. Preference for wines $13.95 and under, and only wines of 2018 vintage (actual tasting will take place after the harvest and apply only to pre-selected products whose agents will be notified). Actively looking for submissions from California, in addition to Europe (Portugal, Spain, Austria and other sources where the wine-of-the-vintage tradition exists) and Ontario. Must be able to meet the shipping timelines for Nov. 15, 2018 Nouveau retail program launch.</t>
  </si>
  <si>
    <t>Eastern Europe</t>
  </si>
  <si>
    <t>Several</t>
  </si>
  <si>
    <t>$8.95 - $17.95</t>
  </si>
  <si>
    <t>Bulgaria reds and whites (international grapes/blends, $9.95 - $12.95); Hungarian reds (native and international grapes, $9.95 - $12.95); and Romanian reds (international grapes) and whites (native grapes) ($9.95 - $12.95). Brands: modern package/style, engaging story and/or success in other markets. Prices to be based on quotes for consolidated container shipments.</t>
  </si>
  <si>
    <t>Cabernet Sauvignon</t>
  </si>
  <si>
    <t>Single varietal Cabernet Sauvignon - no blends. Exceptional retail price relative to quality is paramount. New wines and brand extensions considered equally. Agent/supplier must be willing to make material investment in Ontario with primary focus on retail.</t>
  </si>
  <si>
    <t xml:space="preserve">Looking for still white, sparkling and flavoured wines (i.e., sangria) that capitalize on summer consumption behaviours. Also considering new format sizes such as single-serve wines. Preference for wines with labels that provide instant association with summer. Considering both new and existing brands. Exceptional price/value is paramount. </t>
  </si>
  <si>
    <t>Loire White</t>
  </si>
  <si>
    <t>$9.95 - $13.95 $17.95 - $19.95</t>
  </si>
  <si>
    <t>Focus on Sauvignon Blanc, IGP or AOC, and Muscadet AOC priced at $9.95 - $13.95. Focus on Sancerre and Pouilly-Fumé priced at $17.95 - $19.95. Modern package/style, engaging story and/or success in other markets.</t>
  </si>
  <si>
    <t>$11.95-$19.95</t>
  </si>
  <si>
    <t xml:space="preserve">New LCBO VQA wines. All red or white varietal wines and blends will be considered. Strong brand proposition, compelling packaging and a well-considered marketing support/plan will be heavily influential. Wines must represent exceptional price/value relative to competitive set. </t>
  </si>
  <si>
    <t>France White South – Blends and Viognier</t>
  </si>
  <si>
    <t xml:space="preserve">VdFrance, IGP and AOC. The wines from this call will supply the France White South Blends and Viognier subsets. Brands: modern package/style, engaging story and/or success in other markets; ideally wine with true wine credentials. Finished offers only; no concepts in development. Final packages if selected for tasting. </t>
  </si>
  <si>
    <t>South Africa (Red/White)</t>
  </si>
  <si>
    <t>$9.95 - $14.95</t>
  </si>
  <si>
    <t>Ontario Wines Direct Delivery (on Shelf March 2019)</t>
  </si>
  <si>
    <t xml:space="preserve">Obtain permission of category/product manager before submitting to adhoc tenders. For wines not covered in other Product Calls within this needs letter. </t>
  </si>
  <si>
    <t xml:space="preserve">Looking to assess the real products from the 2018 Nouveau campaign. Actively looking for red and white wines from new and established sources in Europe, the USA and Canada (BC and Ontario). </t>
  </si>
  <si>
    <t>Agents to pick a maximum of two brand concepts to submit for consideration, with up to two wines per brand (a max. of four submissions per agent). Preference for brands with dynamic packaging, compelling brand stories and strong marketing support.</t>
  </si>
  <si>
    <t>$9.95/750mL+</t>
  </si>
  <si>
    <t>ICB: 750mL and 1.5L size formats of all red and white varietals and blends will be considered.</t>
  </si>
  <si>
    <t>New and unique gifts, interesting and exciting mixed packs, limited availability/edition/prestige bottles are of interest. Please note that a product sample with all packaging is required on February 8, 2019. A deadline and requirements update letter will be issued toward the end of December 2018.</t>
  </si>
  <si>
    <t>Fiscal 2018-19 LCBO SPIRITS AND RTD tenders</t>
  </si>
  <si>
    <t>Fall Flavoured Vodka</t>
  </si>
  <si>
    <r>
      <t xml:space="preserve">Capitalizing on new trends in flavoured vodka, these products have appeal for the fall/winter season or for a specific occasion (i.e. Halloween, Thanksgiving, Christmas).  These products will be purchased on a one-shot and seasonal basis and will be merchandised in store section.
</t>
    </r>
    <r>
      <rPr>
        <i/>
        <sz val="10"/>
        <color theme="1"/>
        <rFont val="Calibri"/>
        <family val="2"/>
        <scheme val="minor"/>
      </rPr>
      <t xml:space="preserve">
</t>
    </r>
    <r>
      <rPr>
        <i/>
        <sz val="10"/>
        <rFont val="Calibri"/>
        <family val="2"/>
        <scheme val="minor"/>
      </rPr>
      <t>All submissions must include a signature mixed drink and cocktail solution. Recipes should be uploaded along with the NISS submission.</t>
    </r>
  </si>
  <si>
    <t>Seeking 'online only' gifting offers for key occasions (i.e., stock your bar gift pack + free cocktail accessories VA &amp; recipe booklet with purchase) or products with corporate and personal gifting potential (i.e., customizable or wrapped gifts: pick your bottle's vessel/bag/box, wrap, ribbon, personalized gift tag). Please upload a file with offer details (i.e., products or accessories included). Spirits products included in the packs must already be listed items. NO SAMPLES REQUIRED.</t>
  </si>
  <si>
    <r>
      <t xml:space="preserve">
Consideration will be given for the following purchases for Premium and Deluxe gin:
</t>
    </r>
    <r>
      <rPr>
        <sz val="10"/>
        <rFont val="Calibri"/>
        <family val="2"/>
      </rPr>
      <t>Seasonal: Preference will be given to unique product offerings that target new consumers and focus on quality, authenticity and craftsmanship. Package appeal and marketing strategy/support will be a key consideration. Priority will be given to products priced $28.00-$39.95.
One-shot: These gins will appeal to the gin connoisseur and will offer strong points of difference to the current assortment. Success in other markets is a benefit.
Spirits boutiques: As part of the online product strategy, lcbo.com will house spirits boutiques on an on-going basis. These one-shot purchases will  appeal to the gin connoisseur and offer strong points of difference to the current assortment, such as niche assortment products, highly allocated products or special edition bottles. These will be very small buys and may also have a limited store distribution.</t>
    </r>
  </si>
  <si>
    <t>$39.95 - $300 +</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</si>
  <si>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Turn 2: Duration Feb. to May. 750mL and 200mL equivalents are encouraged. Distillery features may be considered, meaning 3-5 products from one distillery will be featured. To be considered for a distillery feature, a written proposal must be submitted. </t>
  </si>
  <si>
    <r>
      <t xml:space="preserve">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t>
    </r>
    <r>
      <rPr>
        <u/>
        <sz val="10"/>
        <color theme="1"/>
        <rFont val="Calibri"/>
        <family val="2"/>
      </rPr>
      <t xml:space="preserve">Direct-to-Store Delivery </t>
    </r>
    <r>
      <rPr>
        <sz val="10"/>
        <color theme="1"/>
        <rFont val="Calibri"/>
        <family val="2"/>
      </rPr>
      <t>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t>
    </r>
  </si>
  <si>
    <t xml:space="preserve">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$28.00-$39.95 to support the trade-up strategy.
Seasonal/one-shot Premium, Super-Premium and Deluxe vodka products that offer strong points of difference to the current assortment (i.e., local, craft/artisanal, unique distillation methods or marketing approaches). Success in other markets is a benefit.
Vodka gifts: Seasonal/one-shot opportunities are encouraged and will be considered in this call. Launch timeframe will depend on the appropriate occasion/season (i.e., Father's Day).
Spirits Boutiques: As part of the online product strategy, lcbo.com will house Spirits Boutiques on an on-going basis. These one-shot purchases will  appeal to the vodka connoisseur and offer strong points of difference to the current assortment, such as niche assortment products, highly allocated products or special edition bottles. These will be very small buys and may also have a limited store distribution.
</t>
  </si>
  <si>
    <r>
      <t xml:space="preserve">Consideration will be given for the following purchases:
Year-round flavoured vodka. Line extensions from established brands or new brands with proven success in other markets. Traditional and unique flavour profiles that fill gaps within the current assortment. 375mL formats to incent trial or multi-packs of trial sizes are of interest. Strong marketing support required. 
Seasonal flavoured vodka. Capitalizing on new trends and/or incremental trial opportunities in flavoured vodka, these products will be available for a limited time throughout P1-P6. 375mL products are encouraged. Success will be evaluated based on a pro-rating of the sales target for flavoured vodka.
</t>
    </r>
    <r>
      <rPr>
        <i/>
        <sz val="10"/>
        <color indexed="8"/>
        <rFont val="Calibri"/>
        <family val="2"/>
      </rPr>
      <t>All submissions must include a signature mixed drink and cocktail solution. Recipes should be uploaded along with the NISS submission.</t>
    </r>
  </si>
  <si>
    <t xml:space="preserve">Consideration will be given for the following purchases:
Year-round Premium, Deluxe and Spiced/Flavoured rum: Unique and/or renowned rums that broaden the representation of key rum-producing countries. Spiced/flavoured rums focus on offering differentiation to the current assortment or are line extensions of current successful brands. Strong packaging and marketing support required. 
Seasonal/one-shot Premium and Deluxe rum: Seeking gems from all rum nations that have reputable accolades. These rums will appeal to the rum enthusiast and offer strong points of difference to the current assortment. Success in other markets is a benefit.
Rum gifts: Seasonal/one-shot opportunities are encouraged and will be considered in this call.  Launch timeframe will depend on the appropriate occasion/season. (i.e., Father's Day).
Cachaça: Limited seasonal or one-shot opportunities may exist to test new cachaça offerings in order to feed current interest and growth. 
Spirits Boutiques: As part of the e-commerce product strategy, lcbo.com will house Spirits Boutiques on an on-going basis. These one-shot purchases will appeal to the rum connoisseur and offer strong points of difference to the current assortment, such as niche assortment products, highly allocated products or special edition bottles. These will be very small buys and may also have a limited store distribution.
</t>
  </si>
  <si>
    <t>$39.95-$300 +</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</si>
  <si>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The spring turn duration is April to July. The summer turn duration is July 2017 to Oct 2017. 750mL and 200mL equivalents are encouraged.
Distillery features may be considered, meaning 3-5 products from one distillery will be featured. To be considered for a distillery feature, a written proposal must be submitted to the category prior to the pre-submission deadline.
</t>
  </si>
  <si>
    <t>Single-serve or multi-packs. Range of spirit/wine bases will be considered. Products that target a diversified customer base and appeal to consumers' changing taste profiles (i.e., less sweet, low calorie/sugar, natural ingredients) are of special interest. Brands that target current refreshment trends are preferred (i.e., craft, single-serve, male-focused).
Preference will be given to products with premium and/or environmentally friendly packaging. Preference will also be given to brands that are spirit-based, exclusive to the LCBO and produced domestically. Shooter formats, products with caffeine levels &gt;30mg/serve, and open-ended carriers will not be considered. 100% malt-based products will also not be considered; However, products that combine a malt + spirit base are encouraged and will be considered under a spirit-based markup structure.
Licensee-only opportunities are of interest.
Party packs for the spring/summer season should be submitted under this call for consideration.</t>
  </si>
  <si>
    <r>
      <t xml:space="preserve">Multi-serve formats (750 mL or larger). Easy solutions for both new and traditional cocktails in ready-to-serve, entertaining-sized formats. Range of spirit bases will be considered. </t>
    </r>
    <r>
      <rPr>
        <sz val="10"/>
        <color indexed="8"/>
        <rFont val="Calibri"/>
        <family val="2"/>
      </rPr>
      <t>Leading brand name spirits/mixes are requested. Large-format offerings are of interest. Liquids should deliver the appropriate ABV for the cocktail. An evolution of the current assortment is essential. Preference will be given to products with premium and/or environmentally friendly packaging, and to those with year-round appeal. Preference will also be given to brands that are spirit-based, exclusive to the LCBO and produced domestically.
Licensee-only opportunities are of interest.</t>
    </r>
  </si>
  <si>
    <t>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t>
  </si>
  <si>
    <t>(Seasonal Liqueurs) $20.00 -$39.95
(Cocktail Essentials) $20.00+
                                   (Tequila) $36.95 - +$99.95</t>
  </si>
  <si>
    <r>
      <t xml:space="preserve">Seasonal Liqueurs: Preference will be given to brand extensions or branded program with new and innovative flavours. Preference will be given to products that fall in the $20.00-$29.95 price range (750mL). Strong marketing support required.
Commitment to gaining licensee support. Brand or size extensions.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Standout packaging.
</t>
    </r>
    <r>
      <rPr>
        <b/>
        <sz val="10"/>
        <color indexed="8"/>
        <rFont val="Calibri"/>
        <family val="2"/>
      </rPr>
      <t xml:space="preserve">
</t>
    </r>
    <r>
      <rPr>
        <sz val="10"/>
        <color indexed="8"/>
        <rFont val="Calibri"/>
        <family val="2"/>
      </rPr>
      <t xml:space="preserve">Tequila (100% agave &amp; mezcal): For seasonal and one-shot listing. Established, successful brands in foreign markets or other Canadian provinces. Standout packaging. Strong marketing budget. Commitment to gaining licensee support (target 24% of total sales).
</t>
    </r>
  </si>
  <si>
    <t>Whisky Shop – Fall Release &amp; Annual Listings</t>
  </si>
  <si>
    <r>
      <t>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t>
    </r>
    <r>
      <rPr>
        <sz val="10"/>
        <color theme="1"/>
        <rFont val="Calibri"/>
        <family val="2"/>
      </rPr>
      <t>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t>
    </r>
  </si>
  <si>
    <t>New and unique gifts, interesting and exciting mixed packs, limited-availability/edition/prestige bottles are of interest. Please note that a product sample with all packaging is required by February 8, 2019. A deadline and requirements update letter will be issued toward the end of December 2018.</t>
  </si>
  <si>
    <t xml:space="preserve">Focus is on premium and deluxe products in the following sets: Cognac, Armagnac, Calvados, Grappa, Deluxe Brandy, Cream Liquor and Deluxe Aged Rum. These products will be purchased on a one-shot and seasonal basis, and will be merchandised in store section. Preference may be given to products that reflect the newest flavour and cocktail trends, are exciting brand extensions or fill a need missing from our existing portfolio.
Asian Spirits: Limited seasonal or one-shot opportunities may exist to test new offerings in order to feed current interest and growth. </t>
  </si>
  <si>
    <t>Fiscal 2018-19 LCBO BEER AND CIDER tenders</t>
  </si>
  <si>
    <t>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(September 16 - December 8).
All tasting/lab and marketing samples must arrive labeled with the NISS or LCBO #. All lab samples go to the attention of Karen Carter.</t>
  </si>
  <si>
    <t>All Countries (excluding Ontario Craft Beer)</t>
  </si>
  <si>
    <t>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All tasting/lab and marketing samples must arrive labeled with the NISS or LCBO #. All lab samples go to the attention of Karen Carter.</t>
  </si>
  <si>
    <t>Competitive With Current Assortment</t>
  </si>
  <si>
    <t>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t>
  </si>
  <si>
    <t>Submissions  for year-round listings from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t>
  </si>
  <si>
    <t>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(December 9 - March 2).
All tasting/lab and marketing samples must arrive labeled with the NISS or LCBO #. All lab samples go to the attention of Karen Carter.</t>
  </si>
  <si>
    <t>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Listing is active in retail – P3 through P6.
All tasting/lab and marketing samples must arrive labeled with the NISS or LCBO #. All lab samples go to the attention of Karen Carter.</t>
  </si>
  <si>
    <t>Ontario craft seasonal beers appropriate for spring. Imperial IPAs, Bock beers, sour beers, etc., will be considered. Available for a limited time only. Sales success from a brewery retail store or on-premise (if applicable) will be considered, along with sales performance of current LCBO listings.
Listing is active in retail – P13 through P2.
All tasting/lab and marketing samples must arrive labeled with the NISS or LCBO #. All lab samples go to the attention of Karen Carter.</t>
  </si>
  <si>
    <t>Domestic, imported and craft cider and perry will be considered in both traditional and flavoured styles.  Single-serve tall cans are preferred by our cider customers. However, other formats will be considered. Value offered should be competitive with the current assortment.</t>
  </si>
  <si>
    <t>Submissions for year-round listings from Ontario craft breweries new to the LCBO will be considered. Should have year-round appeal and be positioned as the flagship brand.
Pricing worksheets are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t>
  </si>
  <si>
    <t>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P7 through P9.
All tasting/lab and marketing samples must arrive labeled with the NISS or LCBO #. All lab samples go to the attention of Karen Carter.</t>
  </si>
  <si>
    <t>Submissions from existing suppliers of Ontario craft beer for new year-round listings. Sales success from a brewery retail store or on-premise (if applicable) will be considered, along with sales performance of current LCBO listings.
All tasting/lab and marketing samples must arrive labeled with the NISS or LCBO #. All lab samples go to the attention of Karen Carter.</t>
  </si>
  <si>
    <t>Ontario craft seasonal beers appropriate for summer (wheat, fruit beers, saisons, etc.) will be considered. Available for a limited time only.
Sales success from a brewery retail store or on-premise (if applicable) will be considered, along with sales performance of current LCBO listings.
Listing is active in retail – P3 through P6.
All tasting/lab and marketing samples must arrive labeled with the NISS or LCBO #. All lab samples go to the attention of Karen Carter.</t>
  </si>
  <si>
    <t>Products appropriate for the winter season that will appeal to a craft beer enthusiast (wheat, fruit beers, saisons,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P10 through P12.
All tasting/lab and marketing samples must arrive labeled with the NISS or LCBO #. All lab samples go to the attention of Karen Carter.</t>
  </si>
  <si>
    <t>New and unique gifts, interesting and exciting mixed packs, limited-availability/edition/prestige bottles are of interest. Please note that a product sample with all packaging is required on February 8, 2019.  A deadline and requirements update letter will be issued toward the end of December 2018.</t>
  </si>
  <si>
    <t>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t>
  </si>
  <si>
    <t>2020/21 Merchandising Needs Grid</t>
  </si>
  <si>
    <t>Champagne</t>
  </si>
  <si>
    <t>$40 -$65</t>
  </si>
  <si>
    <t>Preference for Rose, but considering all styles.</t>
  </si>
  <si>
    <t>Non-Alc Refreshment</t>
  </si>
  <si>
    <t>Non-alcoholic Beer, Cider, &amp; RTD</t>
  </si>
  <si>
    <t>Wines</t>
  </si>
  <si>
    <t>New &amp; Exciting Wines Incubator Program Fall/Winter</t>
  </si>
  <si>
    <t>Ontario, Canada</t>
  </si>
  <si>
    <t>We are looking for new wines, first to market, that will be exclusive to the LCBO and that will capitalize on today's trends i.e. cans and other packaging innovations; lower alcohol; zero alcohol; sparkling; wines that speak to popular cultural moments; and smaller format extensions to current 750mL best-sellers. These will be one-time buys to allow us to explore and test new items. This seasonal program will run from P7-P12. A marketing fee of 5% of the total PO cost will be applied, up to a max. of $7,000 and a min. of $2,000; if during the season the success metrics determined by the Category Manager are reached the product may be selected for potential continuous purchase; if success metrics are not achieved the producct will be delisted and a 30% markdown will be applied.</t>
  </si>
  <si>
    <t>New World Countries (excluding Ontario, Canada)</t>
  </si>
  <si>
    <t>Europe</t>
  </si>
  <si>
    <t>Target - in store release is Spring 2021.
Product must be - Made in Ontario.
Product must be from Ontario Craft cideries currently supplying LCBO.
Utilizing other local fruits instead of, or in combination with apple, which require longer lead times for sourcing.
Existing listings should be strong performers, with regards to net sales.</t>
  </si>
  <si>
    <t>Whisky Shop Turn 2 – Winter Release</t>
  </si>
  <si>
    <t>$28.95+</t>
  </si>
  <si>
    <t>Preference will be given to unique product offerings that target new consumers and focus on quality, authenticity and craftsmanship. Package appeal and marketing strategy/support will be a key consideration. Priority will be given to products priced in the new super premium price band $28.95-$36.35.
Gin Shop: These gins will appeal to the gin connoisseur and will offer strong points of difference to the current assortment, such as niche assortment products, limited availability products or special edition bottles. These will be very small buys and may also have a limited store distribution in a designated number of stores + e-comm presence.  Success in other markets is a benefit. $40.00+.  These products will refresh 2x per year.</t>
  </si>
  <si>
    <t>Wines from Portugal</t>
  </si>
  <si>
    <t>$8.50 to $14.95</t>
  </si>
  <si>
    <t xml:space="preserve">Red and white wines, brands with innovative concepts offering point of differentiation, modern package/style and/or success in other similar markets. Finished offers only, no concepts in development. </t>
  </si>
  <si>
    <t>$28.20+</t>
  </si>
  <si>
    <t xml:space="preserve">
Consideration will be given for the following purchases:
Year-round Premium, Deluxe and Spiced/Flavoured rum: Unique and/or renowned rums that broaden the representation of key rum-producing countries. Spiced/flavoured rums focus on offering differentiation to the current assortment or are line extensions of current successful brands. Strong packaging and marketing support required.   Priority will be given to Rums priced in the new super premium price band $31.95-$35.00.                                                                                                         
Rum shop: Seeking gems from all rum nations that have reputable accolades. These rums will appeal to the rum enthusiast and offer strong points of difference to the current assortment, highly allocated products or special edition bottles. These will be very small buys and may also have a limited store distribution in a designated number of stores + e-comm presence.  Success in other markets is a benefit.  Ideal call to submit previous Vintages submissions.
Cachaça: Limited seasonal or one-shot opportunities may exist to test new cachaça offerings in order to feed current interest and growth. </t>
  </si>
  <si>
    <t>Ontario Wines Direct Delivery (on shelf October 2020)</t>
  </si>
  <si>
    <t xml:space="preserve">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$28.20-$35.00 to support the trade-up strategy.
Seasonal/one-shot Premium, Super-Premium and Deluxe vodka products that offer strong points of difference to the current assortment (i.e., local, craft/artisanal, unique distillation methods or marketing approaches). Success in other markets is a benefit.
Vodka gifts: Seasonal/one-shot opportunities are encouraged and will be considered in this call. Launch timeframe will depend on the appropriate occasion/season (i.e., Father's Day).
E-comm: As part of the online product strategy, lcbo.com will house curate 'shops' on an on-going basis. These one-shot purchases will  appeal to the vodka connoisseur and offer strong points of difference to the current assortment, such as niche assortment products, highly allocated products or special edition bottles. These will be very small buys and may also have a limited store distribution.
</t>
  </si>
  <si>
    <t>Whisky Shop Turn 3 &amp; 4 – Spring &amp; Summer release</t>
  </si>
  <si>
    <t xml:space="preserve">Value: 
&lt; $0.608 per 100mL for 6-pack, ≥1L containers, and ≥473mL single serve
&lt; $0.701 per 100mL for 4-packs
All pricing above these levels falls into Premium. Preference will be given to Premium pricing
(based on 750mL).
</t>
  </si>
  <si>
    <t>Single-serve or multi-packs. Range of spirit/wine bases will be considered. Products that target a diversified customer base and appeal to consumers' changing taste profiles (i.e. less sweet, low calorie/sugar, low alc, natural ingredients) are of special interest. Brands that target current refreshment trends are preferred.
Preference will be given to products with premium and/or environmentally friendly packaging. Preference will also be given to brands that are spirit-based, exclusive to the LCBO and produced domestically. Shooter formats will be considered.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100% malt-based products will also not be considered; however, products that combine a malt + spirit base are acceptable and will be considered under the spirit-based markup structure.
Party Packs are also of interest and should be submitted under this Call for consideration.</t>
  </si>
  <si>
    <t>Premixed</t>
  </si>
  <si>
    <t>Value: ≤$13.90,
Mainstream: $13.95-$15.90, Premium: ≥$15.95
(based on 750mL)</t>
  </si>
  <si>
    <t>Easy solutions for both new and traditional cocktails in ready-to-serve, entertaining-sized formats (specifically, 750mL or larger). Range of spirit bases will be considered. Leading brand name spirits / mixes are requested. Large format offerings are of interest. Liquids should deliver the appropriate alc/vol for the cocktail. An evolution of the current assortment is essential. Preference will be given to products with premium and/or environmentally friendly packaging, and those with year-round appeal. Preference will also be given to brands that are spirit-based. And preference will be given to brands that are exclusive to the LCBO and are produced domestically.</t>
  </si>
  <si>
    <t>Italy Whites (excluding Pinot Grigio)</t>
  </si>
  <si>
    <t>$8.95-$15.95</t>
  </si>
  <si>
    <t xml:space="preserve">Brands: innovative concepts, offering point of difference on the shelf; modern package/style, engaging story and/or success in other markets; focus on single varietal or blends typical of the area; ideally wine with true wine credentials - DOC/G, IGT. Finished offers only; no concepts in development. Final packages if selected for tasting. </t>
  </si>
  <si>
    <t>$8.95 -$17.95</t>
  </si>
  <si>
    <t xml:space="preserve">Brands: innovative concepts, offering point of difference on the shelf; attactive package/style, engaging story and/or success in other markets; focus on single varietal or blends typical of the area; and ideally with true wine credentials – DOC/G, IGT. Finished offers only; no concepts in development. Final packages if selected for tasting. </t>
  </si>
  <si>
    <t>Ontario Wines Direct Delivery (on Shelf March 2021)</t>
  </si>
  <si>
    <t>International Domestic Blends</t>
  </si>
  <si>
    <t>Whisky Shop Turn 1– Fall release</t>
  </si>
  <si>
    <t>Holiday Gifting - Beer/RTD/Cider</t>
  </si>
  <si>
    <t>Flavoured Vodka</t>
  </si>
  <si>
    <t>Capitalizing on new trends in flavoured vodka, these products can have appeal for the spring summer or fall/winter season or for a specific occasion.  These products will be purchased on a one-shot and seasonal basis and will be merchandised in store section.
All submissions must include a signature mixed drink and cocktail solution. Recipes should be uploaded along with the NISS submission.</t>
  </si>
  <si>
    <t>Ontario Wines Direct Delivery (on Shelf June 2021)</t>
  </si>
  <si>
    <t>Fall Seasonal Brown Spirits + Liqueurs</t>
  </si>
  <si>
    <t>2022/23 Merchandising Needs Grid</t>
  </si>
  <si>
    <t>Ontario Wines Direct Delivery (on shelf July 2022)</t>
  </si>
  <si>
    <t>USA Extensions</t>
  </si>
  <si>
    <t>USA</t>
  </si>
  <si>
    <t>$9.95-$19.95</t>
  </si>
  <si>
    <t>Extensions (size, format, varietal, style, tier) to current, high-performing brands.  Please note, in accordance with LCBO policy, we will continue to purchase products shipping from source locations.  It is the agent's responsibility to ensure all products submitted adhere to this policy.</t>
  </si>
  <si>
    <t>de-alcoholized wines</t>
  </si>
  <si>
    <t>de-alcoholized wines
Must be &lt;/=0.5% ABV, de-alcoholized.  Standard markup fees will not apply for non-alcoholic products so please submit your best possible case cost for consideration, there are no  bottle deposit fees associated with non-alcoholic products.
We are seeking products with a proven track record in other markets, or extensions of successful existing brands.  Please note, in accordance with LCBO policy, we will continue to purchase products shipping from source locations.  It is the agent's responsibility to ensure all products submitted adhere to this policy.</t>
  </si>
  <si>
    <t>Ontario Seasonal Craft Beer – Autumn 2021</t>
  </si>
  <si>
    <t>New Zealand Sauvignon Blanc</t>
  </si>
  <si>
    <t>New Zealand</t>
  </si>
  <si>
    <t>13.95 - 18.95</t>
  </si>
  <si>
    <t>Sauvignon Blanc from all regions will be considered.   Strong packaging and marketing plan required.  Please note, in accordance with LCBO policy, we will continue to purchase products shipping from source locations.  It is the agent's responsibility to ensure all products submitted adhere to this policy.</t>
  </si>
  <si>
    <t>Import Seasonal Craft Beer - Spring 2022</t>
  </si>
  <si>
    <t>Wines Seasonal Incubator Program Fall/Winter</t>
  </si>
  <si>
    <r>
      <t xml:space="preserve">We are looking for new wines, first to market, that will be exclusive to the LCBO and that will capitalize on today's exciting trends i.e. cans and other packaging innovations; lower alcohol; sparkling; wines that speak to popular cultural moments and seasonally relevant tactical occasions. These will be one-time buys to allow us to explore and test new items. </t>
    </r>
    <r>
      <rPr>
        <b/>
        <sz val="11"/>
        <color rgb="FFFF0000"/>
        <rFont val="Calibri"/>
        <family val="2"/>
        <scheme val="minor"/>
      </rPr>
      <t>This seasonal program will run approximately from P11-P2</t>
    </r>
    <r>
      <rPr>
        <sz val="11"/>
        <color theme="1"/>
        <rFont val="Calibri"/>
        <family val="2"/>
        <scheme val="minor"/>
      </rPr>
      <t>.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r>
  </si>
  <si>
    <t>$44.95-$500+</t>
  </si>
  <si>
    <t>Spanish White</t>
  </si>
  <si>
    <t>Floor to $15</t>
  </si>
  <si>
    <r>
      <t xml:space="preserve">We are interested in all wines with great/price quality ratio. From Rioja we would be considering more traditional wines but are interested in seeing innovation from the rest of Spain. Significant promotional budget to support a launch is </t>
    </r>
    <r>
      <rPr>
        <strike/>
        <sz val="11"/>
        <rFont val="Calibri"/>
        <family val="2"/>
        <scheme val="minor"/>
      </rPr>
      <t>e</t>
    </r>
    <r>
      <rPr>
        <sz val="11"/>
        <rFont val="Calibri"/>
        <family val="2"/>
        <scheme val="minor"/>
      </rPr>
      <t>ssential.  
Please note, in accordance with LCBO policy, we will continue to purchase products shipping from source locations.  It is the agent's responsibility to ensure all products submitted adhere to this policy.</t>
    </r>
  </si>
  <si>
    <t>29.75+</t>
  </si>
  <si>
    <t>Seeking spirits locally distilled in Ontario by small producers.  This program is open to small, licensed manufacturers of spirits and contract distillers in Ontario that meet the criteria outlined under program eligibility on DBWL website.  Products accepted for the program are authorized for Direct-to-Store Delivery and performance will be assessed based on a $2000/store/year minimum.  Suppliers are encouraged to select stores in their own backyard, with the option to ladder up should sales support the increase.  See the Doing Business With LCBO trade website for more details.  E-Commerce exclusive opportunities are also of interest; one-time purchases to support our online channel will be considered.  We are also requesting online exclusive products intended for a local seasonal program (Fall) to create excitement through our E-Commerce channel.  We ask that all product submissions are finished liquid and packaging.</t>
  </si>
  <si>
    <t>$29.95+</t>
  </si>
  <si>
    <t>Preference will be given to unique product offerings that target new consumers and focus on quality, authenticity, and craftsmanship . 
Rum shop: looking for Unique and/or renowned rums that broaden the representation of key rum-producing countries. Spiced/flavoured rums focus on offering differentiation to the current assortment or are line extensions of current successful brands. Strong packaging and marketing support required.  Strong accolades a plus with a focus on products that will appeal to the rum enthusiast and offer strong points of difference to the current assortment. These may be small buys with a more limited distribution but will have e-comm presence.  Success in other markets is a benefit.  Ideal call to submit previous Vintages submissions, or products with special/ limited editions. Priority will be given to Rums priced in the new super premium price band as well as Deluxe.  These products will release in Spring 2023 (P1).
Preferred size is 750ml or 700ml.
Please note, in accordance with LCBO policy, we will continue to purchase products shipping from source locations.  It is the agent's responsibility to ensure all products submitted adhere to this policy.</t>
  </si>
  <si>
    <t>French Red</t>
  </si>
  <si>
    <t>$11.95 -$19.95</t>
  </si>
  <si>
    <t>Though we are not looking for specific categories or price bands, we are interested in innovation and/or outstanding quality for money within the French category and wines that both over deliver and have significant promotional budget to support a launch.  Please note, in accordance with LCBO policy, we will continue to purchase products shipping from source locations.  It is the agent's responsibility to ensure all products submitted adhere to this policy.</t>
  </si>
  <si>
    <t>$30.50+</t>
  </si>
  <si>
    <t>Preference will be given to unique product offerings that target new consumers and focus on quality, authenticity, craftsmanship and speak to current trends - specifically flavoured Gins.
Gin Shop: These gins will appeal to the gin connoisseur and will offer strong points of difference to the current assortment, such as niche assortment products, limited availability products or special edition bottles. These may be small buys and may also have a limited store distribution + e-comm presence.  Looking for representation from variouse Gin producing countries around the world that offer package appeal combined with marketing strategy/support. Priority will be given to products priced in the Super premium price band with a focus on Deluxe priced products. These products will release in Spring 2023 (P1).     
We will also review zero alcohol, low alcohol or better for you options (low sugar).
Please note, in accordance with LCBO policy, we will continue to purchase products shipping from source locations.  It is the agent's responsibility to ensure all products submitted adhere to this policy.</t>
  </si>
  <si>
    <t>Premium Premixed Cocktails</t>
  </si>
  <si>
    <t>$14.95-$39.95</t>
  </si>
  <si>
    <t>Continuing to capture the growing trend towards premium premixed cocktails, these products will appeal to consumers looking for enhanced solutions, including automated one-time use formats.  Seeking 375ml, 750ml formats between $14.95-$39.95 and between 20% and no more than 40% abv , these products can have appeal year round or targeted for a specific occasion.  Also, These products will be purchased on a one-shot or seasonal basis and will be merchandised in store section.  
Please note, in accordance with LCBO policy, we will continue to purchase products shipping from source locations.  It is the agent's responsibility to ensure all products submitted adhere to this policy.</t>
  </si>
  <si>
    <t>Ontario Seasonal Craft Beer – Winter 2021</t>
  </si>
  <si>
    <t>Non-Alcoholic Beer, Cider, &amp; Ready-to-to-Drink.
Domestic or imported products will be considered, craft and national brands.  Must be &lt;0.5% ABV.  The standard markup will not apply for non-alcoholic products so please submit your best possible case cost for consideration, there are no cost of service fees or bottle deposit fees associated with non-alcoholic products.
Single serve and multi-packs will be considered.  We are seeking products with a proven track record in other markets, or extensions of successful existing brands.</t>
  </si>
  <si>
    <t>Ontario WInes</t>
  </si>
  <si>
    <t>Ontario Wines Direct Delivery (on shelf October 2022)</t>
  </si>
  <si>
    <t>$29.75+</t>
  </si>
  <si>
    <t>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$31.30-37.00 to support the trade-up strategy.
Seasonal/one-shot Premium, Super-Premium and Deluxe vodka products that offer strong points of difference to the current assortment (i.e., craft/artisanal, unique distillation methods or marketing approaches, low cal). Success in other markets is a benefit. We will also review zero alcohol, low alcohol or better for you options (low sugar).
Please note, in accordance with LCBO policy, we will continue to purchase products shipping from source locations.  It is the agent's responsibility to ensure all products submitted adhere to this policy.</t>
  </si>
  <si>
    <t xml:space="preserve">Italy White </t>
  </si>
  <si>
    <t>$9.95-$15.95</t>
  </si>
  <si>
    <t>Single Varietal wines excluding Pinot Grigio, Moscato, and Soave. Looking for proven peformers from other markets (U.S., Quebec, U.K. etc.)  or channels (Destination Collection/Vintages) that could be the next big thing in Italian white wines. Successful brand extensions also welcome.  Pecorino, Vermentino, Grillo, Lugana, Arneis and other indigenous varieties are all of interest.  These wines will be one-time seasonal purchases to test the market. We will run this program from P1-P9 2023.  Please note, in accordance with LCBO policy, we will continue purchasing products from source locations. It is the agent's responsibility to ensure all products submitted adhere to this policy.</t>
  </si>
  <si>
    <t>Import Seasonal Craft Beer - Summer 2022</t>
  </si>
  <si>
    <t>Wines Seasonal Incubator Program Spring/Summer</t>
  </si>
  <si>
    <r>
      <t>We are looking for new wines, first to market, that will be exclusive to the LCBO and that will capitalize on today's exciting trends i.e. cans and other packaging innovations; lower alcohol; sparkling; wines that speak to popular cultural moments and seasonally relevant tactical occasions. These will be one-time buys to allow us to explore and test new items.</t>
    </r>
    <r>
      <rPr>
        <b/>
        <sz val="11"/>
        <color rgb="FFFF0000"/>
        <rFont val="Calibri"/>
        <family val="2"/>
        <scheme val="minor"/>
      </rPr>
      <t xml:space="preserve"> This seasonal program will run approximately from P1-P7</t>
    </r>
    <r>
      <rPr>
        <sz val="11"/>
        <color theme="1"/>
        <rFont val="Calibri"/>
        <family val="2"/>
        <scheme val="minor"/>
      </rPr>
      <t>.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r>
  </si>
  <si>
    <t>Spring/Summer Gifting - Wines</t>
  </si>
  <si>
    <t>Seeking Online Only Exclusive Spring/Summer gift packs targeting key gift giving occasions.  New and unique gifts, interesting and exciting mixed packs, limited-availability/edition/prestige bottles are of interest. Select gifts may be considered for in-store distribution in addition to online. 
Please note that an uploaded clear high resolution image(s) of the gifting item is required at the pre-submission stage. Failure to upload an image will result in the submission being declined. Please note, in accordance with LCBO policy, we will continue to purchase products shipping from source locations.  It is the agent's responsibility to ensure all products submitted adhere to this policy.</t>
  </si>
  <si>
    <t>Tequila &amp; Tequila Shop</t>
  </si>
  <si>
    <t>Mexico</t>
  </si>
  <si>
    <t>$44.95 - $99.95+</t>
  </si>
  <si>
    <t xml:space="preserve">Tequila (100% agave &amp; mezcal): For seasonal and one-shot listing. Established, successful brands in foreign markets or other Canadian provinces. Standout packaging. Strong marketing budget. Commitment to gaining licensee support.  
Tequila Shop: These Tequilas will appeal to the Tequila connoisseur and will offer variety, quality and continue to premiumize the current assortment.  Limited availability products or special edition bottles can be submitted. These may be small buys and may also have a limited store distribution + e-comm presence.  Looking for innovation that offers package appeal combined with marketing strategy/support. Priority will be given to products priced in the Deluxe price band. These products will release in Spring 2023 (P1). 
Please note, in accordance with LCBO policy, we will continue to purchase products shipping from source locations.  It is the agent's responsibility to ensure all products submitted adhere to this policy. 
</t>
  </si>
  <si>
    <t xml:space="preserve">New LCBO VQA wines. All red, white rose and blends will be considered. Strong brand proposition, compelling packaging and a well-considered marketing support/plan will be heavily influential. Wines must represent exceptional price/value relative to competitive set. </t>
  </si>
  <si>
    <t>Ontario Seasonal Craft Beer – Spring 2022</t>
  </si>
  <si>
    <t>Capitalizing on new trends in flavoured vodka (ie; Botanicals, natural flavours, no additives, low cal/ sugar, low/no alcohol), these products can have appeal for the spring/summer 2022 season or for a specific occasion.  These products will be purchased on a one-shot or seasonal basis and will be merchandised in store section.
All submissions must include a signature mixed drink and cocktail solution. Recipes should be uploaded along with the NISS submission.
Preferred size is 750ml or 700ml.
Please note, in accordance with LCBO policy, we will continue to purchase products shipping from source locations.  It is the agent's responsibility to ensure all products submitted adhere to this policy.</t>
  </si>
  <si>
    <t>Spring/Summer Seasonal Liqueurs</t>
  </si>
  <si>
    <t>$20.00 -$39.95</t>
  </si>
  <si>
    <t xml:space="preserve">Seasonal Liqueurs: Preference will be given to brand/size extensions and new and innovative flavours. Preference will be given to products that fall in the $20.00-$39.95 price range (750mL). Strong marketing support required.  Commitment to gaining licensee support.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Please note, in accordance with LCBO policy, we will continue to purchase products shipping from source locations.  It is the agent's responsibility to ensure all products submitted adhere to this policy. </t>
  </si>
  <si>
    <t>Gin Shop Fall 2023</t>
  </si>
  <si>
    <t>$37.95+</t>
  </si>
  <si>
    <t>Gin Shop: These gins will appeal to the gin connoisseur and will offer strong points of difference to the current assortment, such as niche assortment products, limited availability products or special edition bottles. These may be small buys and may also have a limited store distribution + e-comm presence.  Looking for representation from variouse Gin producing countries around the world that offer package appeal combined with marketing strategy/support. Priority will be given to products priced in the Super premium price band with a focus on Deluxe priced products. These products will release in Fall 2023 (P7).  
We will also review zero alcohol, low alcohol or better for you options (low sugar).
Please note, in accordance with LCBO policy, we will continue to purchase products shipping from source locations.  It is the agent's responsibility to ensure all products submitted adhere to this policy.</t>
  </si>
  <si>
    <t>All countries (including Canada – Ontario). This seasonal program runs from fiscal P13 to P7. A marketing fee of 5% of the total PO cost will be applied, up to a max. of $7,000 and a min. of $2,000. Considering both new and existing brands. Demand strong packaging, price/quality, current awards/accolades. Will consider both still/sparkling rosé, sweet and dry, and alternative formats. Additional promotional programming opportunities may exist for high volume purchases.  Please note, in accordance with LCBO policy, we will continue to purchase products shipping from source locations.  It is the agent's responsibility to ensure all products submitted adhere to this policy.</t>
  </si>
  <si>
    <t>Rum shop Fall 2023</t>
  </si>
  <si>
    <t>$34.80+</t>
  </si>
  <si>
    <t xml:space="preserve">                                                                                              
Rum shop: looking for Unique and/or renowned rums that broaden the representation of key rum-producing countries. Spiced/flavoured rums focus on offering differentiation to the current assortment or are line extensions of current successful brands. Strong packaging and marketing support required.  Strong accolades a plus with a focus on products that will appeal to the rum enthusiast and offer strong points of difference to the current assortment. These may be small buys with a more limited distribution but will have e-comm presence.  Success in other markets is a benefit.  Ideal call to submit previous Vintages submissions, or products with special/ limited editions. Priority will be given to Rums priced in the new super premium price band, as well as Deluxe.  These products will release in Fall 2023 (P7).
We currently aren't looking for any Cachaca or High Proof Spirits at this time.
Preferred size is 750ml or 700ml.
Please note, in accordance with LCBO policy, we will continue to purchase products shipping from source locations.  It is the agent's responsibility to ensure all products submitted adhere to this policy.</t>
  </si>
  <si>
    <t>French White</t>
  </si>
  <si>
    <t>Though we are not looking  for specific categories or price bands,  we are interested in innovation and/or outstanding quality for money within the French category and wines that both over deliver and have significant promotional budget to support a launch.  Please note, in accordance with LCBO policy, we will continue to purchase products shipping from source locations.  It is the agent's responsibility to ensure all products submitted adhere to this policy.</t>
  </si>
  <si>
    <t>Italy Red</t>
  </si>
  <si>
    <t>$11.95-$41.95</t>
  </si>
  <si>
    <t>Proven performers from other markets (Quebec, U.S. etc.) or other LCBO channels (Vintages, Destination Collection etc. ) Brand extensions welcome.  Of interest: Montepulciano D'Abruzzo $12.95-$16.95, Primitivo $11.95-$15.95, Barolo $30-$42, Amarone $30-$42, Varietal Sangiovese $12.95-$17.95, Cabernet Sauvignon $12.95-$17.95. Please note that in accordance with LCBO policy,  we will continue to purchase products from source locations. It is the agent's responsibility to ensure all products submitted adhere to this policy.</t>
  </si>
  <si>
    <t>Import Seasonal Craft Beer - Autumn 2022</t>
  </si>
  <si>
    <t>EW Sparkling Wine</t>
  </si>
  <si>
    <t xml:space="preserve">All EW countries </t>
  </si>
  <si>
    <t>$14.95 to $99.95</t>
  </si>
  <si>
    <t>Please note we will update the product Specs closer to the pre-sub deadline to react to developing trends. Focus is on key Sparkling Wine producing countries Spain, France and Italy and includes both white and rose sparkling wines. 
Please note, in accordance with LCBO policy, we will continue to purchase products shipping from source locations.  It is the agent's responsibility to ensure all products submitted adhere to this policy.</t>
  </si>
  <si>
    <t>Ontario Wines Direct Delivery (on Shelf March 2023)</t>
  </si>
  <si>
    <t>Ontario Seasonal Craft Beer – Summer 2022</t>
  </si>
  <si>
    <t>Import Seasonal Craft Beer - Winter 2022</t>
  </si>
  <si>
    <t>Holiday Gifting - Wines</t>
  </si>
  <si>
    <t>New and unique gifts, interesting and exciting mixed packs, limited-availability/edition/prestige bottles are of interest. Please note that an uploaded clear high resolution image(s) of the gifting item is required at the pre-submission stage. Failure to upload an image will result in the submission being declined. A deadline and requirements update letter will be issued toward the end of December 2022.  Please note, in accordance with LCBO policy, we will continue to purchase products shipping from source locations.  It is the agent's responsibility to ensure all products submitted adhere to this policy.</t>
  </si>
  <si>
    <t>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In accordance with LCBO policy, we will continue to purchase products shipping from source locations.  It is the agent's responsibility to ensure all products submitted adhere to this policy.
A deadline and requirements update letter will be issued toward the end of December 2022.</t>
  </si>
  <si>
    <t>New and unique gifts, interesting and exciting mixed packs, gifts packs, stocking stuffers, advent calendars, limited-availability/edition/prestige bottles are of interest. A deadline and requirements update letter will be issued toward the end of December 2022.  Please note, in accordance with LCBO policy, we will continue to purchase products shipping from source locations.  It is the agent's responsibility to ensure all products submitted adhere to this policy.</t>
  </si>
  <si>
    <t>(Seasonal Liqueurs) $20.00 -$39.95
                                   (Brandy, Cognac, Armagnac, Grappa) $29.75+</t>
  </si>
  <si>
    <t>2022/23 Merchandising Needs Grid - Wines</t>
  </si>
  <si>
    <t>De-alcoholized Wines</t>
  </si>
  <si>
    <t>Must be &lt;/=0.5% ABV, de-alcoholized.  Standard markup fees will not apply for non-alcoholic products so please submit your best possible case cost for consideration, there are no  bottle deposit fees associated with non-alcoholic products. We are seeking products with a proven track record in other markets, popular varietals/styles and extensions of successful existing brands.  Please note, in accordance with LCBO policy, we will continue to purchase products shipping from source locations.  It is the agent's responsibility to ensure all products submitted adhere to this policy.</t>
  </si>
  <si>
    <t>$13.95 - $18.95</t>
  </si>
  <si>
    <r>
      <t xml:space="preserve">We are looking for new wines, first to market, and that will capitalize on today's exciting trends i.e. cans and other packaging innovations; lower alcohol; sparkling; wines that speak to popular cultural moments and seasonally relevant tactical occasions. These will be one-time buys to allow us to explore and test new items. </t>
    </r>
    <r>
      <rPr>
        <b/>
        <sz val="11"/>
        <color rgb="FFFF0000"/>
        <rFont val="Calibri"/>
        <family val="2"/>
        <scheme val="minor"/>
      </rPr>
      <t>This seasonal program will run approximately from P11-P2</t>
    </r>
    <r>
      <rPr>
        <sz val="11"/>
        <color theme="1"/>
        <rFont val="Calibri"/>
        <family val="2"/>
        <scheme val="minor"/>
      </rPr>
      <t>.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r>
  </si>
  <si>
    <r>
      <t xml:space="preserve">We are interested in all wines with great/price quality ratio. From Rioja we would be considering more traditional wines but are interested in seeing innovation from the rest of Spain. Significant promotional budget to support a launch is </t>
    </r>
    <r>
      <rPr>
        <strike/>
        <sz val="11"/>
        <rFont val="Calibri"/>
        <family val="2"/>
        <scheme val="minor"/>
      </rPr>
      <t>e</t>
    </r>
    <r>
      <rPr>
        <sz val="11"/>
        <rFont val="Calibri"/>
        <family val="2"/>
        <scheme val="minor"/>
      </rPr>
      <t>ssential.  Please note, in accordance with LCBO policy, we will continue to purchase products shipping from source locations.  It is the agent's responsibility to ensure all products submitted adhere to this policy.</t>
    </r>
  </si>
  <si>
    <t>$11.95 - $19.95</t>
  </si>
  <si>
    <t xml:space="preserve">Italian White </t>
  </si>
  <si>
    <r>
      <t>We are looking for new wines, first to market, and that will capitalize on today's exciting trends i.e. cans and other packaging innovations; lower alcohol; sparkling; wines that speak to popular cultural moments and seasonally relevant tactical occasions. These will be one-time buys to allow us to explore and test new items.</t>
    </r>
    <r>
      <rPr>
        <b/>
        <sz val="11"/>
        <color rgb="FFFF0000"/>
        <rFont val="Calibri"/>
        <family val="2"/>
        <scheme val="minor"/>
      </rPr>
      <t xml:space="preserve"> This seasonal program will run approximately from P1-P7</t>
    </r>
    <r>
      <rPr>
        <sz val="11"/>
        <color theme="1"/>
        <rFont val="Calibri"/>
        <family val="2"/>
        <scheme val="minor"/>
      </rPr>
      <t>.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r>
  </si>
  <si>
    <t>Italian Red</t>
  </si>
  <si>
    <t>$11.95 - $41.95</t>
  </si>
  <si>
    <t>European Sparkling Wine</t>
  </si>
  <si>
    <t>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  Please note, in accordance with LCBO policy, we will continue to purchase products shipping from source locations.  It is the agent's responsibility to ensure all products submitted adhere to this policy.</t>
  </si>
  <si>
    <t>New and unique gifts, interesting and exciting mixed packs, limited-availability/edition/prestige bottles are of interest including retail offerings and online exclusives. Please note that an uploaded clear high resolution image(s) of the gifting item is required at the pre-submission stage. Failure to upload an image will result in the submission being declined. A deadline and requirements update letter will be issued toward the end of December 2022.  Please note, in accordance with LCBO policy, we will continue to purchase products shipping from source locations.  It is the agent's responsibility to ensure all products submitted adhere to this policy.</t>
  </si>
  <si>
    <t>2022/23 Merchandising Needs Grid - Spirits</t>
  </si>
  <si>
    <t>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for our Whisky Shop e-comm exclusive program. Turn 2 duration: P12 through P1. 750mL or 700ml are encouraged. Distillery features may be considered, meaning 3-5 products from one distillery will be featured. To be considered for a distillery feature, a written proposal must be submitted to the Category team prior to the pre-submission deadline.  Please note, in accordance with LCBO policy, we will continue to purchase products shipping from source locations.  It is the agent's responsibility to ensure all products submitted adhere to this policy.</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</si>
  <si>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Spring turn duration: P2 through P4. Summer turn duration: P5 through P7. 750ml or 700ml equivalents are encouraged.
Distillery features may be considered, meaning 3-5 products from one distillery will be featured. To be considered for a distillery feature, a written proposal must be submitted to the category prior to the pre-submission deadline.   Please note, in accordance with LCBO policy, we will only be purchasing products shipping from source locations.  It is the agent's responsibility to ensure all products submitted adhere to this policy.
</t>
  </si>
  <si>
    <t>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Fall turn duration: P8 through P11. 
750mL or 700ml equivalents are encouraged. Distillery features may be considered, meaning 3-5 products from one distillery will be featured. To be considered for a distillery feature, a written proposal must be submitted to the category prior to the pre-submission deadline.   Please note, in accordance with LCBO policy, we will only be purchasing products shipping from source locations.  It is the agent's responsibility to ensure all products submitted adhere to this policy.</t>
  </si>
  <si>
    <t>Focus is on premium and deluxe products in the following sets: Cognac, Armagnac, Calvados, Grappa, Deluxe Brandy, and Liqueurs. These products will be purchased on a one-shot and seasonal basis, and will be merchandised in store section or as an e-comm exclusive. Preference may be given to products that reflect the newest flavour and cocktail trends, are exciting brand extensions or fill a need missing from our existing portfolio.  
Please note, in accordance with LCBO policy, we will continue to purchase products shipping from source locations.  It is the agent's responsibility to ensure all products submitted adhere to this policy.</t>
  </si>
  <si>
    <t>2022/23 Merchandising Needs Grid - BCRTD</t>
  </si>
  <si>
    <t>Ontario Seasonal Craft Beer – Autumn 2022</t>
  </si>
  <si>
    <t>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All tasting/lab and marketing samples must arrive labeled with the NISS or LCBO #. All lab samples go to the attention of Karen Carter.</t>
  </si>
  <si>
    <t>Import Seasonal Craft Beer - Spring 2023</t>
  </si>
  <si>
    <t>Import and Out-of-Province beers, not from Ontario
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In accordance with LCBO policy, we will continue to purchase products shipping from source locations.  It is the agent's responsibility to ensure all products submitted adhere to this policy.
All tasting/lab and marketing samples must arrive labeled with the NISS or LCBO #. 
All samples go to the attention of Holly Garner.</t>
  </si>
  <si>
    <t>Target in-store release is Spring 2023.
Product must be - Made in Ontario, and be from Ontario Craft cideries currently supplying LCBO.  Utilizing other local fruits instead of, or in combination with apple, which require longer lead times for sourcing.
Existing listings should be strong performers, with regards to net sales.</t>
  </si>
  <si>
    <t>Submissions  for year-round listings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t>
  </si>
  <si>
    <t>Ontario Seasonal Craft Beer – Winter 2022</t>
  </si>
  <si>
    <t>Ontario craft seasonal beers appropriate for winter. Imperial stouts, barley wines, old ales, spiced &amp; strong ales, IPA's, oak aged, etc., will be considered. Available for a limited time only. Sales success from a brewery retail store or on-premise (if applicable) will be considered, along with sales performance of current LCBO listings.
Listing is active in retail – P10 through P12.
All tasting/lab and marketing samples must arrive labeled with the NISS or LCBO #. All lab samples go to the attention of Karen Carter.</t>
  </si>
  <si>
    <t>Import Seasonal Craft Beer - Summer 2023</t>
  </si>
  <si>
    <t>Import and Out-of-Province beers, not from Ontario
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P3 through P6.
All tasting/lab and marketing samples must arrive labeled with the NISS or LCBO. 
All lab samples go to the attention of Holly Garner.</t>
  </si>
  <si>
    <t>Ontario Seasonal Craft Beer – Spring 2023</t>
  </si>
  <si>
    <t>Domestic, imported and craft cider and perry will be considered in both traditional and flavoured styles.  Single-serve tall cans are preferred by our cider customers. However, other formats will be considered. Value offered should be competitive with the current assortment.  In accordance with LCBO policy, we will continue to purchase products shipping from source locations.  It is the agent's responsibility to ensure all products submitted adhere to this policy.</t>
  </si>
  <si>
    <t>Import Seasonal Craft Beer - Autumn 2023</t>
  </si>
  <si>
    <t>Import and Out-of-Province beers, not from Ontario
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P7 through P9.
All tasting/lab and marketing samples must arrive labeled with the NISS or LCBO #. All lab samples go to the attention of Holly Garner.</t>
  </si>
  <si>
    <t>Ontario Seasonal Craft Beer – Summer 2023</t>
  </si>
  <si>
    <t>Import Seasonal Craft Beer - Winter 2023</t>
  </si>
  <si>
    <t>Import and Out-of-Province beers, not from Ontario
Products appropriate for the winter season that will appeal to a craft beer enthusiast (imperial stouts, quads, IIPA's,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P10 through P12.
All tasting/lab and marketing samples must arrive labeled with the NISS or LCBO #. All lab samples go to the attention of Holly Garner.</t>
  </si>
  <si>
    <t>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
In accordance with LCBO policy, we will continue to purchase products shipping from source locations.  It is the agent's responsibility to ensure all products submitted adhere to this policy.
Samples go to Holly Garner with NISS sheet attached to each one.</t>
  </si>
  <si>
    <t>2021/22 Merchandising Needs Grid - Wines</t>
  </si>
  <si>
    <t>California Pinot Noir</t>
  </si>
  <si>
    <t>$15.95-$19.95</t>
  </si>
  <si>
    <t>Looking for excellent price quality ratio.  Preference for brands with dynamic packaging, compelling brand stories and strong marketing support. New brands or extensions to current high-performing brands considered. 750mL glass format. Please note, in accordance with LCBO policy, we will continue to purchase products shipping from source locations.  It is the agent's responsibility to ensure all products submitted adhere to this policy.</t>
  </si>
  <si>
    <t>California Cabernet Sauvignon 1.5L</t>
  </si>
  <si>
    <t>$20-$29.95</t>
  </si>
  <si>
    <t>Looking for excellent price quality ratio.  Preference for brands with dynamic packaging, compelling brand stories and strong marketing support. New brands or extensions to current high-performing brands considered. 1.5L glass format.  Please note, in accordance with LCBO policy, we will continue to purchase products shipping from source locations.  It is the agent's responsibility to ensure all products submitted adhere to this policy.</t>
  </si>
  <si>
    <t>$8.95 - 15.95</t>
  </si>
  <si>
    <t>Interested in exploring both traditional packaging and modern packaging/styles. The tender does not include Germany, Austria or Greece. Please note that products from this tender may also be considered for the Destination Collection portfolio.  Please note, in accordance with LCBO policy, we will continue to purchase products shipping from source locations.  It is the agent's responsibility to ensure all products submitted adhere to this policy.</t>
  </si>
  <si>
    <t>VQA Small Winery Program</t>
  </si>
  <si>
    <t>$12 to $20</t>
  </si>
  <si>
    <t>This program will be introduced on a temporary basis to highlight small VQA wineries with a rotating assortment for our customers. Through this tender, we will be evaluating wines from small VQA producers (annual VQA sales of 100,000 litres or less). This tender will call for Turn 2 of the program and this will run from Period 7 to Period 13 of fiscal year 2021/22. Reds, Whites, Rose and Sparkling wines will all be considered in this tender. All size formats will be considered with the exception of 3L and 4L. Minimum case requirement - 50 cases Price points will focus on $12 to $20. Products can not be available in other LCBO channels such as LCBO Wines, Vintages or Direct Delivery.</t>
  </si>
  <si>
    <t>We are looking for new wines, first to market, that will be exclusive to the LCBO and that will capitalize on today's exciting trends i.e. cans and other packaging innovations; lower alcohol; zero alcohol; sparkling; wines that speak to popular cultural moments and seasonally relevant tactical occasions. These will be one-time buys to allow us to explore and test new items. This seasonal program will run from P7-P12.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</si>
  <si>
    <t>We are looking for new wines, first to market, that will be exclusive to the LCBO and that will capitalize on today's exciting trends i.e. cans and other packaging innovations; lower alcohol; zero alcohol; sparkling; wines that speak to popular cultural moments and seasonally relevant tactical occasions. These will be one-time buys to allow us to explore and test new items. This seasonal program will run from P7-P12.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</si>
  <si>
    <t>Spanish Reds and Whites Wines</t>
  </si>
  <si>
    <t>$8.95-$19.95</t>
  </si>
  <si>
    <t>Areas of focus include reds between $8.95 and $14 from emerging regions with great price/quality ratio, modern styles and contemporary packaging; Rioja between $14.95 and $20 with Classic packaging; whites between $10 and $12.95 with mordern packaging.  Please note, in accordance with LCBO policy, we will continue to purchase products shipping from source locations.  It is the agent's responsibility to ensure all products submitted adhere to this policy.</t>
  </si>
  <si>
    <t>Ontario Wines Direct Delivery (on shelf October 2021)</t>
  </si>
  <si>
    <t>German Wines</t>
  </si>
  <si>
    <t>$9.95 -$15.95</t>
  </si>
  <si>
    <t>Looking to refresh the category with new brands that will introduce the category to new customers with clean, easy to understand packaging, modern styles and great price quality ratio under $15.  Please note, in accordance with LCBO policy, we will continue to purchase products shipping from source locations.  It is the agent's responsibility to ensure all products submitted adhere to this policy.</t>
  </si>
  <si>
    <t>All countries (including Canada – Ontario). This seasonal program runs from fiscal P13 to P7. A marketing fee of 5% of the total PO cost will be applied, up to a max. of $7,000 and a min. of $2,000. Considering both new and existing brands. Demand strong packaging, price/quality, current awards/accolades. Will consider both still/sparkling rosé, sweet and dry, and alternative formats. Additional IMAGE programming opportunities may exist for high volume purchases.  Please note, in accordance with LCBO policy, we will continue to purchase products shipping from source locations.  It is the agent's responsibility to ensure all products submitted adhere to this policy.</t>
  </si>
  <si>
    <t>We are looking for new wines, first to market, that will be exclusive to the LCBO and that will capitalize on today's exciting trends i.e. cans and other packaging innovations; lower alcohol; zero alcohol; sparkling; wines that speak to popular cultural moments and seasonally relevant tactical occasions. These will be one-time buys to allow us to explore and test new items. This seasonal program will run from P2-P7.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</si>
  <si>
    <t>We are looking for new wines, first to market, that will be exclusive to the LCBO and that will capitalize on today's exciting trends i.e. cans and other packaging innovations; lower alcohol; zero alcohol; sparkling; wines that speak to popular cultural moments and seasonally relevant tactical occasions. These will be one-time buys to allow us to explore and test new items. This seasonal program will run from P2-P7.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  Please note, in accordance with LCBO policy, we will continue to purchase products shipping from source locations.  It is the agent's responsibility to ensure all products submitted adhere to this policy.</t>
  </si>
  <si>
    <t>We are looking for new wines, first to market, that will be exclusive to the LCBO and that will capitalize on today's exciting trends i.e. cans and other packaging innovations; lower alcohol; zero alcohol; sparkling; wines that speak to popular cultural moments and seasonally relevant tactical occasions. These will be one-time buys to allow us to explore and test new items. This seasonal program will run from P2-P7.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</si>
  <si>
    <t>Southern Hemisphere brand line extension</t>
  </si>
  <si>
    <t>Australia, New Zealand, South Africa, Chile, Argentina</t>
  </si>
  <si>
    <t>various</t>
  </si>
  <si>
    <t>Consideration will be given to line extensions of existing successful LCBO wines brands including on trend varietals, styles, sizes and/or package formats.  The existing brand must be a category leader within the set and be meeting/exceeding applicable sales targets to be considered.   A robust marketing plan to support the brand and new product is required.  Please note, in accordance with LCBO policy, we will continue to purchase products shipping from source locations.  It is the agent's responsibility to ensure all products submitted adhere to this policy.</t>
  </si>
  <si>
    <t>French Red Wines</t>
  </si>
  <si>
    <t>Ontario Wines Direct Delivery (on Shelf March 2022)</t>
  </si>
  <si>
    <t>French White Wines</t>
  </si>
  <si>
    <t>New and unique gifts, interesting and exciting mixed packs, limited-availability/edition/prestige bottles are of interest. Please note that an uploaded clear high resolution image(s) of the gifting item is required at the pre-submission stage. Failure to upload an image will result in the submission being declined. A deadline and requirements update letter will be issued toward the end of December 2019.  Please note, in accordance with LCBO policy, we will continue to purchase products shipping from source locations.  It is the agent's responsibility to ensure all products submitted adhere to this policy.</t>
  </si>
  <si>
    <t>2021/22 Merchandising Needs Grid - Beer Cider Ready to Drink</t>
  </si>
  <si>
    <t>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 13 - Dec 5).
All tasting/lab and marketing samples must arrive labeled with the NISS or LCBO item. 
All samples go to the attention of Karen Carter with NISS sheet printable from product tab.</t>
  </si>
  <si>
    <t>Target - in store release is Spring 2022.
Product must be - Made in Ontario, and be from Ontario Craft cideries currently supplying LCBO.  Utilizing other local fruits instead of, or in combination with apple, which require longer lead times for sourcing.
Existing listings should be strong performers, with regards to net sales.</t>
  </si>
  <si>
    <t>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 6 - Feb 27).
All tasting/lab and marketing samples must arrive labeled with the NISS or LCBO #. 
All lab samples go to the attention of Karen Carter.</t>
  </si>
  <si>
    <t>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In accordance with LCBO policy, we will continue to purchase products shipping from source locations.  It is the agent's responsibility to ensure all products submitted adhere to this policy.
A deadline and requirements update letter will be issued toward the end of December 2020.</t>
  </si>
  <si>
    <t>2021/22 Merchandising Needs Grid - Spirits</t>
  </si>
  <si>
    <t>Licensee-Only</t>
  </si>
  <si>
    <t>$5.75-$39.95</t>
  </si>
  <si>
    <r>
      <t xml:space="preserve">Seeking smaller format (50ml, 200ml, 375ml) spirits as licensee-only products to complement 'take-out' food orders.  Preference categories will be scotch, American whiskey, 100% tequila, deluxe rum, solution packs, cocktail kits, digestifs, aperitifs.  Products purchased through this call will only be available for licensees and will not be merchandised through the regular retail or online channels. </t>
    </r>
    <r>
      <rPr>
        <b/>
        <sz val="11"/>
        <color theme="1"/>
        <rFont val="Calibri"/>
        <family val="2"/>
      </rPr>
      <t>Please note, in accordance with LCBO policy, we will continue to purchase products shipping from source locations.  It is the agent's responsibility to ensure all products submitted adhere to this policy.</t>
    </r>
  </si>
  <si>
    <r>
      <t xml:space="preserve">Preference will be given to unique product offerings that target new consumers and focus on quality, authenticity, craftsmanship and speak to current trends - specifically flavoured Gins.
Gin Shop: These gins will appeal to the gin connoisseur and will offer strong points of difference to the current assortment, such as niche assortment products, limited availability products or special edition bottles. These may be small buys and may also have a limited store distribution + e-comm presence.  Looking for representation from variouse Gin producing countries around the world that offer package appeal combined with marketing strategy/support. Priority will be given to products priced in the Super premium price band with a focus on Deluxe priced products. These products will release in Spring 2022 (P1).     </t>
    </r>
    <r>
      <rPr>
        <b/>
        <sz val="11"/>
        <color theme="1"/>
        <rFont val="Calibri"/>
        <family val="2"/>
      </rPr>
      <t>Please note, in accordance with LCBO policy, we will continue to purchase products shipping from source locations.  It is the agent's responsibility to ensure all products submitted adhere to this policy.</t>
    </r>
  </si>
  <si>
    <t>$44.95 - $500 +</t>
  </si>
  <si>
    <r>
      <t xml:space="preserve">Continuing to capture the growing trend towards premium premixed cocktails, these products will appeal to consumers looking for enhanced solutions, including automated one-time use formats.  Seeking 375ml, 750ml formats between $14.95-$39.95 and between 20% and no more than 40% abv , these products can have appeal year round or targeted for a specific occasion.  Also, These products will be purchased on a one-shot or seasonal basis and will be merchandised in store section.  </t>
    </r>
    <r>
      <rPr>
        <b/>
        <sz val="11"/>
        <color theme="1"/>
        <rFont val="Calibri"/>
        <family val="2"/>
      </rPr>
      <t>Please note, in accordance with LCBO policy, we will continue to purchase products shipping from source locations.  It is the agent's responsibility to ensure all products submitted adhere to this policy.</t>
    </r>
  </si>
  <si>
    <t>$29.20+</t>
  </si>
  <si>
    <r>
      <t xml:space="preserve">Seeking spirits locally distilled in Ontario by small producers who embrace a "grain to glass" philosophy. Producers must hold a valid AGCO-issued manufacturer's license and be directly responsible for the production of their product (i.e. they must own a still). Products accepted for the program are authorized for Direct-to-Store Delivery and performance will be assessed based on a $2000/store/year minimum. Suppliers are encouraged to select stores in their own backyard, with the option to ladder up should sales support the increase. See the Doing Business With LCBO trade website for more details.                                                                                                                                                                                </t>
    </r>
    <r>
      <rPr>
        <b/>
        <sz val="11"/>
        <color theme="1"/>
        <rFont val="Calibri"/>
        <family val="2"/>
      </rPr>
      <t xml:space="preserve"> E-Commerce exclusive opportunities are also of interest; one-time purchases to support our online channel will be considered.</t>
    </r>
    <r>
      <rPr>
        <sz val="11"/>
        <color theme="1"/>
        <rFont val="Calibri"/>
        <family val="2"/>
      </rPr>
      <t xml:space="preserve">  </t>
    </r>
    <r>
      <rPr>
        <b/>
        <sz val="11"/>
        <color theme="1"/>
        <rFont val="Calibri"/>
        <family val="2"/>
      </rPr>
      <t>We are also requesting online exclusive products intended for a local seasonal program (Fall) to create excitement through our E-Commerce channel</t>
    </r>
  </si>
  <si>
    <t>$29.50+</t>
  </si>
  <si>
    <r>
      <t xml:space="preserve">Preference will be given to unique product offerings that target new consumers and focus on quality, authenticity, and craftsmanship .  
Rum shop: looking for Unique and/or renowned rums that broaden the representation of key rum-producing countries. Spiced/flavoured rums focus on offering differentiation to the current assortment or are line extensions of current successful brands. Strong packaging and marketing support required.  Strong accolades a plus with a focus on products that will appeal to the rum enthusiast and offer strong points of difference to the current assortment. These may be small buys with a more limited distribution but will have e-comm presence.  Success in other markets is a benefit.  Ideal call to submit previous Vintages submissions, or products with special/ limited editions. Priority will be given to Rums priced in the new super premium price band $34.25-37.30 as well as Deluxe.  These products will release in Spring 2022 (P1).
Cachaça: Limited seasonal or one-shot opportunities may exist to test new cachaça offerings in order to feed current interest and growth. </t>
    </r>
    <r>
      <rPr>
        <b/>
        <sz val="11"/>
        <color theme="1"/>
        <rFont val="Calibri"/>
        <family val="2"/>
      </rPr>
      <t>Please note, in accordance with LCBO policy, we will continue to purchase products shipping from source locations.  It is the agent's responsibility to ensure all products submitted adhere to this policy.</t>
    </r>
  </si>
  <si>
    <r>
      <t xml:space="preserve">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$30.75-36.45 to support the trade-up strategy.
Seasonal/one-shot Premium, Super-Premium and Deluxe vodka products that offer strong points of difference to the current assortment (i.e., craft/artisanal, unique distillation methods or marketing approaches, low cal). Success in other markets is a benefit.
</t>
    </r>
    <r>
      <rPr>
        <b/>
        <sz val="11"/>
        <color theme="1"/>
        <rFont val="Calibri"/>
        <family val="2"/>
      </rPr>
      <t>Please note, in accordance with LCBO policy, we will continue to purchase products shipping from source locations.  It is the agent's responsibility to ensure all products submitted adhere to this policy.</t>
    </r>
  </si>
  <si>
    <t>$44.95-$500 +</t>
  </si>
  <si>
    <r>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t>
    </r>
    <r>
      <rPr>
        <b/>
        <sz val="11"/>
        <color theme="1"/>
        <rFont val="Calibri"/>
        <family val="2"/>
        <scheme val="minor"/>
      </rPr>
      <t>S</t>
    </r>
    <r>
      <rPr>
        <b/>
        <sz val="11"/>
        <color theme="1"/>
        <rFont val="Calibri"/>
        <family val="2"/>
      </rPr>
      <t>pring turn duration: P2 through P4. Summer turn duration: P5 through P7</t>
    </r>
    <r>
      <rPr>
        <sz val="11"/>
        <color theme="1"/>
        <rFont val="Calibri"/>
        <family val="2"/>
      </rPr>
      <t xml:space="preserve">. 750ml or 700ml equivalents are encouraged.
Distillery features may be considered, meaning 3-5 products from one distillery will be featured. To be considered for a distillery feature, a written proposal must be submitted to the category prior to the pre-submission deadline.  </t>
    </r>
    <r>
      <rPr>
        <b/>
        <sz val="11"/>
        <color theme="1"/>
        <rFont val="Calibri"/>
        <family val="2"/>
      </rPr>
      <t xml:space="preserve"> Please note, in accordance with LCBO policy, we will only be purchasing products shipping from source locations.  It is the agent's responsibility to ensure all products submitted adhere to this policy.
</t>
    </r>
  </si>
  <si>
    <r>
      <t xml:space="preserve">Capitalizing on new trends in flavoured vodka (ie; Botanicals, natural flavours, no additives, low cal/ sugar), these products can have appeal for the spring/summer 2022 season or for a specific occasion.  These products will be purchased on a one-shot or seasonal basis and will be merchandised in store section.
All submissions must include a signature mixed drink and cocktail solution. Recipes should be uploaded along with the NISS submission. </t>
    </r>
    <r>
      <rPr>
        <b/>
        <sz val="11"/>
        <color theme="1"/>
        <rFont val="Calibri"/>
        <family val="2"/>
      </rPr>
      <t>Please note, in accordance with LCBO policy, we will continue to purchase products shipping from source locations.  It is the agent's responsibility to ensure all products submitted adhere to this policy.</t>
    </r>
  </si>
  <si>
    <r>
      <t xml:space="preserve">Preference will be given to unique product offerings that target new consumers and focus on quality, authenticity, craftsmanship and speak to current trends - specifically flavoured Gins.
Gin Shop: These gins will appeal to the gin connoisseur and will offer strong points of difference to the current assortment, such as niche assortment products, limited availability products or special edition bottles. These may be small buys and may also have a limited store distribution + e-comm presence.  Looking for representation from variouse Gin producing countries around the world that offer package appeal combined with marketing strategy/support. Priority will be given to products priced in the Super premium price band with a focus on Deluxe priced products. These products will release in Fall 2022 (P7).  </t>
    </r>
    <r>
      <rPr>
        <b/>
        <sz val="11"/>
        <color theme="1"/>
        <rFont val="Calibri"/>
        <family val="2"/>
      </rPr>
      <t>Please note, in accordance with LCBO policy, we will continue to purchase products shipping from source locations.  It is the agent's responsibility to ensure all products submitted adhere to this policy.</t>
    </r>
  </si>
  <si>
    <t>(Seasonal Liqueurs) $20.00 -$39.95
                                   (Tequila) $39.95 - +$99.95</t>
  </si>
  <si>
    <t>Seasonal Liqueurs: Preference will be given to brand/size extensions and new and innovative flavours. Preference will be given to products that fall in the $20.00-$39.95 price range (750mL). Strong marketing support required. 
Commitment to gaining licensee support.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Standout packaging.
Tequila (100% agave &amp; mezcal): For seasonal and one-shot listing. Established, successful brands in foreign markets or other Canadian provinces. Standout packaging. Strong marketing budget. Commitment to gaining licensee support.
Submissions may also be considered as e-comm exclusives.
 Please note, in accordance with LCBO policy, we will continue to purchase products shipping from source locations.  It is the agent's responsibility to ensure all products submitted adhere to this policy.</t>
  </si>
  <si>
    <r>
      <t xml:space="preserve">Preference will be given to unique product offerings that target new consumers and focus on quality, authenticity, and craftsmanship .  
Rum shop: looking for Unique and/or renowned rums that broaden the representation of key rum-producing countries. Spiced/flavoured rums focus on offering differentiation to the current assortment or are line extensions of current successful brands. Strong packaging and marketing support required.  Strong accolades a plus with a focus on products that will appeal to the rum enthusiast and offer strong points of difference to the current assortment. These may be small buys with a more limited distribution but will have e-comm presence.  Success in other markets is a benefit.  Ideal call to submit previous Vintages submissions, or products with special/ limited editions. Priority will be given to Rums priced in the new super premium price band $34.25-37.30 as well as Deluxe.  These products will release in Fall 2022 (P7).
Cachaça: Limited seasonal or one-shot opportunities may exist to test new cachaça offerings in order to feed current interest and growth. </t>
    </r>
    <r>
      <rPr>
        <b/>
        <sz val="11"/>
        <color theme="1"/>
        <rFont val="Calibri"/>
        <family val="2"/>
      </rPr>
      <t>Please note, in accordance with LCBO policy, we will continue to purchase products shipping from source locations.  It is the agent's responsibility to ensure all products submitted adhere to this policy.</t>
    </r>
  </si>
  <si>
    <r>
      <t xml:space="preserve">Seeking spirits locally distilled in Ontario by small producers who embrace a "grain to glass" philosophy. Producers must hold a valid AGCO-issued manufacturer's license and be directly responsible for the production of their product (i.e. they must own a still). Products accepted for the program are authorized for Direct-to-Store Delivery and performance will be assessed based on a $2000/store/year minimum. Suppliers are encouraged to select stores in their own backyard, with the option to ladder up should sales support the increase. See the Doing Business With LCBO trade website for more details.                                                                                                                                         </t>
    </r>
    <r>
      <rPr>
        <b/>
        <sz val="11"/>
        <color theme="1"/>
        <rFont val="Calibri"/>
        <family val="2"/>
      </rPr>
      <t>E-Commerce exclusive opportunities are also of interest; one-time purchases to support our online channel will be considered.</t>
    </r>
    <r>
      <rPr>
        <sz val="11"/>
        <color theme="1"/>
        <rFont val="Calibri"/>
        <family val="2"/>
      </rPr>
      <t xml:space="preserve">  </t>
    </r>
    <r>
      <rPr>
        <sz val="11"/>
        <color theme="1"/>
        <rFont val="Calibri"/>
        <family val="2"/>
        <scheme val="minor"/>
      </rPr>
      <t>We ask that all product submissions are finished liquid and packaging.</t>
    </r>
  </si>
  <si>
    <r>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t>
    </r>
    <r>
      <rPr>
        <b/>
        <sz val="11"/>
        <color theme="1"/>
        <rFont val="Calibri"/>
        <family val="2"/>
      </rPr>
      <t>Fall turn duration: P8 through P11.</t>
    </r>
    <r>
      <rPr>
        <sz val="11"/>
        <color theme="1"/>
        <rFont val="Calibri"/>
        <family val="2"/>
      </rPr>
      <t xml:space="preserve"> 
750mL or 700ml equivalents are encouraged. Distillery features may be considered, meaning 3-5 products from one distillery will be featured. To be considered for a distillery feature, a written proposal must be submitted to the category prior to the pre-submission deadline.   </t>
    </r>
    <r>
      <rPr>
        <b/>
        <sz val="11"/>
        <color theme="1"/>
        <rFont val="Calibri"/>
        <family val="2"/>
      </rPr>
      <t>Please note, in accordance with LCBO policy, we will only be purchasing products shipping from source locations.  It is the agent's responsibility to ensure all products submitted adhere to this policy.</t>
    </r>
  </si>
  <si>
    <t>New and unique gifts, interesting and exciting mixed packs, gifts packs, stocking stuffers, advent calendars, limited-availability/edition/prestige bottles are of interest. A deadline and requirements update letter will be issued toward the end of December 2020.  Please note, in accordance with LCBO policy, we will continue to purchase products shipping from source locations.  It is the agent's responsibility to ensure all products submitted adhere to this policy.</t>
  </si>
  <si>
    <t>(Seasonal Liqueurs) $20.00 -$39.95
                                   (Brandy, Cognac, Armagnac, Grappa) $29.20+</t>
  </si>
  <si>
    <r>
      <t xml:space="preserve">Focus is on premium and deluxe products in the following sets: Cognac, Armagnac, Calvados, Grappa, Deluxe Brandy, and Liqueurs. These products will be purchased on a one-shot and seasonal basis, and will be merchandised in store section or as an e-comm exclusive. Preference may be given to products that reflect the newest flavour and cocktail trends, are exciting brand extensions or fill a need missing from our existing portfolio.  
</t>
    </r>
    <r>
      <rPr>
        <b/>
        <sz val="11"/>
        <color theme="1"/>
        <rFont val="Calibri"/>
        <family val="2"/>
        <scheme val="minor"/>
      </rPr>
      <t>Please note, in accordance with LCBO policy, we will continue to purchase products shipping from source locations.  It is the agent's responsibility to ensure all products submitted adhere to this policy.</t>
    </r>
  </si>
  <si>
    <t>Non-Alcoholic Spirits</t>
  </si>
  <si>
    <t>$24.95-$49.95</t>
  </si>
  <si>
    <r>
      <t xml:space="preserve">Focus is on de-alcoholized spririts that cater to our diverse customer looking for 'better for you' options.  These products can be alternatives to vodka, gin, rum, whisky, tequila with exciting packagaing appealing to a wide demographic.    Seeking 375ml, 750ml formats between $24.95-$49.95, these products can have appeal year round or targeted for a specific occasion.  These products will be purchased on a one-shot or seasonal basis.  </t>
    </r>
    <r>
      <rPr>
        <b/>
        <sz val="11"/>
        <color theme="1"/>
        <rFont val="Calibri"/>
        <family val="2"/>
        <scheme val="minor"/>
      </rPr>
      <t>Please note, in accordance with LCBO policy, we will continue to purchase products shipping from source locations.  It is the agent's responsibility to ensure all products submitted adhere to this policy.</t>
    </r>
  </si>
  <si>
    <t>Fiscal 2019-20 LCBO WINES Tenders</t>
  </si>
  <si>
    <t>Fiscal 2019-20 LCBO SPIRITS Tenders</t>
  </si>
  <si>
    <t>$39.95 - $500 +</t>
  </si>
  <si>
    <t>Premium whiskies from around the world. Products should be unique, award winning and highly regarded. Preference may be given to new brands or emerging regions new to the Ontario market. Submissions are considered for a quarterly release in the Whisky Shop program (135 stores), Enhanced Whisky Shop or e-commerce. Turn 2: Duration Feb. to May. 750mL or 700ml are encouraged. Distillery features may be considered, meaning 3-5 products from one distillery will be featured. To be considered for a distillery feature, a written proposal must be submitted to the Category team prior to the pre-submission deadline.</t>
  </si>
  <si>
    <t>$27.75+</t>
  </si>
  <si>
    <t>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t>
  </si>
  <si>
    <t>$39.95-$500 +</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</si>
  <si>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(135 stores), Enhance Whisky Shop or e-commerce. The Spring turn duration is April to July. The summer turn duration is July to October. 750ml or 700ml equivalents are encouraged.
Distillery features may be considered, meaning 3-5 products from one distillery will be featured. To be considered for a distillery feature, a written proposal must be submitted to the category prior to the pre-submission deadline.
</t>
  </si>
  <si>
    <t>(Seasonal Liqueurs) $20.00 -$39.95
(Cocktail Essentials)
$20.00+
                                   (Tequila) $36.95 - +$99.95</t>
  </si>
  <si>
    <t xml:space="preserve">Seasonal Liqueurs: Preference will be given to brand/size extensions and new and innovative flavours. Preference will be given to products that fall in the $20.00-$29.95 price range (750mL). Strong marketing support required. 
Commitment to gaining licensee support.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Standout packaging.
Tequila (100% agave &amp; mezcal): For seasonal and one-shot listing. Established, successful brands in foreign markets or other Canadian provinces. Standout packaging. Strong marketing budget. Commitment to gaining licensee support.
</t>
  </si>
  <si>
    <t>Premium whiskies from around the world. Products should be unique, award winning and highly regarded. Preference may be given to new brands or emerging regions new to the Ontario market. Submissions are considered for a quarterly or annual release in the Whisky Shop program (135 stores), Enhance Whisky Shop or e-commerce. The Fall turn duration is October to February. 
750mL or 700ml equivalents are encouraged. Distillery features may be considered, meaning 3-5 products from one distillery will be featured. To be considered for a distillery feature, a written proposal must be submitted to the category prior to the pre-submission deadline.</t>
  </si>
  <si>
    <t xml:space="preserve">Focus is on premium and deluxe products in the following sets: Cognac, Armagnac, Calvados, Grappa, Deluxe Brandy, and Liqueurs. These products will be purchased on a one-shot and seasonal basis, and will be merchandised in store section. Preference may be given to products that reflect the newest flavour and cocktail trends, are exciting brand extensions or fill a need missing from our existing portfolio.
</t>
  </si>
  <si>
    <t>Fiscal 2018-19 LCBO BEER, CIDER and RTD Tenders</t>
  </si>
  <si>
    <t>Multi-serve formats (750 mL or larger). Easy solutions for both new and traditional cocktails in ready-to-serve, entertaining-sized formats. Range of spirit bases will be considered. Leading brand name spirits/mixes are requested. Large-format offerings are of interest. Liquids should deliver the appropriate ABV for the cocktail. An evolution of the current assortment is essential. Preference will be given to products with premium and/or environmentally friendly packaging, and to those with year-round appeal. Preference will also be given to brands that are spirit-based, exclusive to the LCBO and produced domestically.
Licensee-only opportunities are of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</si>
</sst>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36"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FF0000"/>
      <name val="Calibri"/>
      <family val="2"/>
      <scheme val="minor"/>
    </font>
    <font>
      <u/>
      <sz val="10"/>
      <color theme="1"/>
      <name val="Calibri"/>
      <family val="2"/>
    </font>
    <font>
      <sz val="10"/>
      <color theme="1"/>
      <name val="Calibri"/>
      <family val="2"/>
    </font>
    <font>
      <b/>
      <sz val="10"/>
      <name val="Calibri"/>
      <family val="2"/>
      <scheme val="minor"/>
    </font>
    <font>
      <b/>
      <sz val="10"/>
      <color indexed="8"/>
      <name val="Calibri"/>
      <family val="2"/>
    </font>
    <font>
      <sz val="10"/>
      <color indexed="8"/>
      <name val="Calibri"/>
      <family val="2"/>
    </font>
    <font>
      <u/>
      <sz val="10"/>
      <color indexed="8"/>
      <name val="Calibri"/>
      <family val="2"/>
    </font>
    <font>
      <u/>
      <sz val="10"/>
      <color theme="1"/>
      <name val="Calibri"/>
      <family val="2"/>
      <scheme val="minor"/>
    </font>
    <font>
      <sz val="10"/>
      <name val="Calibri"/>
      <family val="2"/>
    </font>
    <font>
      <b/>
      <sz val="10"/>
      <name val="Calibri"/>
      <family val="2"/>
    </font>
    <font>
      <i/>
      <sz val="10"/>
      <color indexed="8"/>
      <name val="Calibri"/>
      <family val="2"/>
    </font>
    <font>
      <i/>
      <sz val="10"/>
      <color theme="1"/>
      <name val="Calibri"/>
      <family val="2"/>
      <scheme val="minor"/>
    </font>
    <font>
      <i/>
      <sz val="10"/>
      <name val="Calibri"/>
      <family val="2"/>
      <scheme val="minor"/>
    </font>
    <font>
      <b/>
      <sz val="10"/>
      <color theme="0"/>
      <name val="Calibri"/>
      <family val="2"/>
      <scheme val="minor"/>
    </font>
    <font>
      <b/>
      <sz val="16"/>
      <color theme="1"/>
      <name val="Calibri"/>
      <family val="2"/>
      <scheme val="minor"/>
    </font>
    <font>
      <b/>
      <sz val="14"/>
      <color theme="1"/>
      <name val="Calibri"/>
      <family val="2"/>
      <scheme val="minor"/>
    </font>
    <font>
      <b/>
      <sz val="9"/>
      <color indexed="81"/>
      <name val="Tahoma"/>
      <family val="2"/>
    </font>
    <font>
      <sz val="9"/>
      <color indexed="81"/>
      <name val="Tahoma"/>
      <family val="2"/>
    </font>
    <font>
      <b/>
      <i/>
      <sz val="11"/>
      <color theme="1"/>
      <name val="Calibri"/>
      <family val="2"/>
      <scheme val="minor"/>
    </font>
    <font>
      <sz val="10"/>
      <color rgb="FF000000"/>
      <name val="Calibri"/>
      <family val="2"/>
      <scheme val="minor"/>
    </font>
    <font>
      <b/>
      <i/>
      <sz val="14"/>
      <color theme="1"/>
      <name val="Calibri"/>
      <family val="2"/>
      <scheme val="minor"/>
    </font>
    <font>
      <sz val="11"/>
      <color rgb="FF000000"/>
      <name val="Calibri"/>
      <family val="2"/>
      <scheme val="minor"/>
    </font>
    <font>
      <b/>
      <i/>
      <sz val="16"/>
      <color theme="1"/>
      <name val="Calibri"/>
      <family val="2"/>
      <scheme val="minor"/>
    </font>
    <font>
      <sz val="11"/>
      <color theme="1"/>
      <name val="Calibri"/>
      <family val="2"/>
      <scheme val="minor"/>
    </font>
    <font>
      <b/>
      <sz val="11"/>
      <color theme="1"/>
      <name val="Calibri"/>
      <family val="2"/>
    </font>
    <font>
      <sz val="11"/>
      <color theme="1"/>
      <name val="Calibri"/>
      <family val="2"/>
    </font>
    <font>
      <b/>
      <sz val="11"/>
      <color theme="1"/>
      <name val="Calibri"/>
      <family val="2"/>
      <scheme val="minor"/>
    </font>
    <font>
      <b/>
      <sz val="11"/>
      <color rgb="FFFF0000"/>
      <name val="Calibri"/>
      <family val="2"/>
      <scheme val="minor"/>
    </font>
    <font>
      <sz val="11"/>
      <color rgb="FF000000"/>
      <name val="Calibri"/>
      <family val="2"/>
    </font>
    <font>
      <sz val="11"/>
      <color rgb="FF006100"/>
      <name val="Calibri"/>
      <family val="2"/>
    </font>
    <font>
      <sz val="11"/>
      <name val="Calibri"/>
      <family val="2"/>
      <scheme val="minor"/>
    </font>
    <font>
      <strike/>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FF"/>
        <bgColor rgb="FF000000"/>
      </patternFill>
    </fill>
    <fill>
      <patternFill patternType="solid">
        <fgColor theme="7" tint="0.7999816888943144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s>
  <cellStyleXfs count="1">
    <xf numFmtId="0" fontId="0" fillId="0" borderId="0"/>
  </cellStyleXfs>
  <cellXfs count="15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1" xfId="0" applyFont="1" applyBorder="1" applyAlignment="1">
      <alignment vertical="center" wrapText="1"/>
    </xf>
    <xf numFmtId="0" fontId="1" fillId="0" borderId="0" xfId="0" quotePrefix="1" applyFont="1" applyAlignment="1">
      <alignment horizontal="center" vertical="center"/>
    </xf>
    <xf numFmtId="0" fontId="1" fillId="0" borderId="2" xfId="0" applyFont="1" applyBorder="1" applyAlignment="1">
      <alignment horizontal="center" vertical="center"/>
    </xf>
    <xf numFmtId="15" fontId="3" fillId="0" borderId="2" xfId="0" applyNumberFormat="1" applyFont="1" applyBorder="1" applyAlignment="1">
      <alignment horizontal="center" vertical="center"/>
    </xf>
    <xf numFmtId="15" fontId="1" fillId="0" borderId="2" xfId="0" applyNumberFormat="1" applyFont="1" applyBorder="1" applyAlignment="1">
      <alignment horizontal="center" vertical="center"/>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left" vertical="center"/>
    </xf>
    <xf numFmtId="0" fontId="3" fillId="2" borderId="2" xfId="0" applyFont="1" applyFill="1" applyBorder="1" applyAlignment="1">
      <alignment horizontal="left" vertical="center" wrapText="1"/>
    </xf>
    <xf numFmtId="17" fontId="1" fillId="0" borderId="2" xfId="0" applyNumberFormat="1" applyFont="1" applyBorder="1" applyAlignment="1">
      <alignment horizontal="center"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3" xfId="0" applyFont="1" applyFill="1" applyBorder="1" applyAlignment="1">
      <alignment vertical="center"/>
    </xf>
    <xf numFmtId="16" fontId="1" fillId="0" borderId="2" xfId="0" applyNumberFormat="1" applyFont="1" applyBorder="1" applyAlignment="1">
      <alignment horizontal="center" vertical="center"/>
    </xf>
    <xf numFmtId="15" fontId="1" fillId="0" borderId="0" xfId="0" applyNumberFormat="1" applyFont="1" applyAlignment="1">
      <alignment horizontal="center" vertical="center"/>
    </xf>
    <xf numFmtId="0" fontId="2" fillId="0" borderId="2" xfId="0" applyFont="1" applyBorder="1" applyAlignment="1">
      <alignment horizontal="center" vertical="center"/>
    </xf>
    <xf numFmtId="0" fontId="1" fillId="3" borderId="2" xfId="0" applyFont="1" applyFill="1" applyBorder="1" applyAlignment="1">
      <alignment horizontal="left" vertical="center" wrapText="1"/>
    </xf>
    <xf numFmtId="0" fontId="1" fillId="3" borderId="2" xfId="0" applyFont="1" applyFill="1" applyBorder="1" applyAlignment="1">
      <alignment vertical="center"/>
    </xf>
    <xf numFmtId="0" fontId="1" fillId="2" borderId="2" xfId="0" applyFont="1" applyFill="1" applyBorder="1" applyAlignment="1">
      <alignment horizontal="center" vertical="center"/>
    </xf>
    <xf numFmtId="0" fontId="12" fillId="2" borderId="2" xfId="0" applyFont="1" applyFill="1" applyBorder="1" applyAlignment="1">
      <alignment vertical="center" wrapText="1"/>
    </xf>
    <xf numFmtId="0" fontId="3" fillId="2" borderId="2" xfId="0" applyFont="1" applyFill="1" applyBorder="1" applyAlignment="1">
      <alignment vertical="top" wrapText="1"/>
    </xf>
    <xf numFmtId="15" fontId="1" fillId="4" borderId="2" xfId="0" applyNumberFormat="1" applyFont="1" applyFill="1" applyBorder="1" applyAlignment="1">
      <alignment horizontal="center" vertical="center"/>
    </xf>
    <xf numFmtId="0" fontId="1" fillId="0" borderId="2" xfId="0" applyFont="1" applyBorder="1" applyAlignment="1">
      <alignment horizontal="left" vertical="center" wrapText="1"/>
    </xf>
    <xf numFmtId="15" fontId="1" fillId="2" borderId="2" xfId="0" applyNumberFormat="1" applyFont="1" applyFill="1" applyBorder="1" applyAlignment="1">
      <alignment horizontal="center" vertical="center"/>
    </xf>
    <xf numFmtId="0" fontId="2" fillId="0" borderId="0" xfId="0" applyFont="1" applyAlignment="1">
      <alignmen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vertical="center" wrapText="1"/>
    </xf>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0" borderId="8"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top" wrapText="1"/>
    </xf>
    <xf numFmtId="0" fontId="3" fillId="0" borderId="8" xfId="0" applyFont="1" applyBorder="1" applyAlignment="1">
      <alignment horizontal="center" vertical="center" wrapText="1"/>
    </xf>
    <xf numFmtId="0" fontId="9" fillId="0" borderId="8" xfId="0" applyFont="1" applyBorder="1" applyAlignment="1">
      <alignment vertical="center" wrapText="1"/>
    </xf>
    <xf numFmtId="0" fontId="9" fillId="0" borderId="2" xfId="0" applyFont="1" applyBorder="1" applyAlignment="1">
      <alignment vertical="center" wrapText="1"/>
    </xf>
    <xf numFmtId="0" fontId="3" fillId="0" borderId="8" xfId="0" applyFont="1" applyBorder="1" applyAlignment="1">
      <alignment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2" fillId="0" borderId="0" xfId="0" applyFont="1"/>
    <xf numFmtId="0" fontId="18" fillId="0" borderId="0" xfId="0" applyFont="1" applyAlignment="1">
      <alignment vertical="center"/>
    </xf>
    <xf numFmtId="0" fontId="0" fillId="0" borderId="0" xfId="0" applyAlignment="1">
      <alignment vertical="center"/>
    </xf>
    <xf numFmtId="0" fontId="19" fillId="0" borderId="7" xfId="0" applyFont="1" applyBorder="1" applyAlignment="1">
      <alignment vertical="center"/>
    </xf>
    <xf numFmtId="0" fontId="0" fillId="0" borderId="7" xfId="0" applyBorder="1" applyAlignment="1">
      <alignment vertical="center"/>
    </xf>
    <xf numFmtId="0" fontId="19" fillId="0" borderId="9" xfId="0" applyFont="1" applyBorder="1"/>
    <xf numFmtId="0" fontId="0" fillId="0" borderId="9" xfId="0" applyBorder="1"/>
    <xf numFmtId="0" fontId="2" fillId="2" borderId="13" xfId="0" applyFont="1" applyFill="1" applyBorder="1" applyAlignment="1">
      <alignment horizontal="center" vertical="center" wrapText="1"/>
    </xf>
    <xf numFmtId="0" fontId="0" fillId="0" borderId="8" xfId="0" applyBorder="1" applyAlignment="1">
      <alignment vertical="center" wrapText="1"/>
    </xf>
    <xf numFmtId="0" fontId="0" fillId="0" borderId="8" xfId="0" applyBorder="1" applyAlignment="1">
      <alignment vertical="center"/>
    </xf>
    <xf numFmtId="0" fontId="0" fillId="0" borderId="2" xfId="0" applyBorder="1" applyAlignment="1">
      <alignment vertical="center"/>
    </xf>
    <xf numFmtId="15" fontId="0" fillId="0" borderId="8" xfId="0" applyNumberFormat="1" applyBorder="1" applyAlignment="1">
      <alignment vertical="center"/>
    </xf>
    <xf numFmtId="15" fontId="0" fillId="0" borderId="2" xfId="0" applyNumberFormat="1" applyBorder="1" applyAlignment="1">
      <alignment vertical="center"/>
    </xf>
    <xf numFmtId="0" fontId="0" fillId="6" borderId="8" xfId="0" applyFill="1" applyBorder="1" applyAlignment="1">
      <alignment vertical="center"/>
    </xf>
    <xf numFmtId="0" fontId="1" fillId="6" borderId="2" xfId="0" applyFont="1" applyFill="1" applyBorder="1" applyAlignment="1">
      <alignment horizontal="center" vertical="center" wrapText="1"/>
    </xf>
    <xf numFmtId="0" fontId="0" fillId="6" borderId="8" xfId="0" applyFill="1" applyBorder="1" applyAlignment="1">
      <alignment vertical="center" wrapText="1"/>
    </xf>
    <xf numFmtId="15" fontId="0" fillId="6" borderId="2" xfId="0" applyNumberFormat="1" applyFill="1" applyBorder="1" applyAlignment="1">
      <alignment vertical="center"/>
    </xf>
    <xf numFmtId="15" fontId="0" fillId="6" borderId="8" xfId="0" applyNumberFormat="1" applyFill="1" applyBorder="1" applyAlignment="1">
      <alignment vertical="center"/>
    </xf>
    <xf numFmtId="0" fontId="0" fillId="6" borderId="2" xfId="0" applyFill="1" applyBorder="1" applyAlignment="1">
      <alignment vertical="center"/>
    </xf>
    <xf numFmtId="15" fontId="0" fillId="0" borderId="2" xfId="0" applyNumberFormat="1" applyBorder="1" applyAlignment="1">
      <alignment vertical="center" wrapText="1"/>
    </xf>
    <xf numFmtId="15" fontId="0" fillId="0" borderId="8" xfId="0" applyNumberFormat="1" applyBorder="1" applyAlignment="1">
      <alignment vertical="center" wrapText="1"/>
    </xf>
    <xf numFmtId="0" fontId="0" fillId="0" borderId="0" xfId="0" applyAlignment="1">
      <alignment wrapText="1"/>
    </xf>
    <xf numFmtId="0" fontId="2" fillId="2" borderId="12" xfId="0" applyFont="1" applyFill="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0" fontId="0" fillId="6" borderId="2" xfId="0" applyFill="1" applyBorder="1" applyAlignment="1">
      <alignment horizontal="center" vertical="center"/>
    </xf>
    <xf numFmtId="0" fontId="23" fillId="0" borderId="2" xfId="0" applyFont="1" applyBorder="1" applyAlignment="1">
      <alignment vertical="center" wrapText="1"/>
    </xf>
    <xf numFmtId="0" fontId="0" fillId="7" borderId="8" xfId="0" applyFill="1" applyBorder="1" applyAlignment="1">
      <alignment vertical="center"/>
    </xf>
    <xf numFmtId="0" fontId="1" fillId="7" borderId="2" xfId="0" applyFont="1" applyFill="1" applyBorder="1" applyAlignment="1">
      <alignment horizontal="center" vertical="center" wrapText="1"/>
    </xf>
    <xf numFmtId="0" fontId="0" fillId="7" borderId="8" xfId="0" applyFill="1" applyBorder="1" applyAlignment="1">
      <alignment vertical="center" wrapText="1"/>
    </xf>
    <xf numFmtId="15" fontId="0" fillId="7" borderId="2" xfId="0" applyNumberFormat="1" applyFill="1" applyBorder="1" applyAlignment="1">
      <alignment vertical="center"/>
    </xf>
    <xf numFmtId="15" fontId="0" fillId="7" borderId="8" xfId="0" applyNumberFormat="1" applyFill="1" applyBorder="1" applyAlignment="1">
      <alignment vertical="center"/>
    </xf>
    <xf numFmtId="0" fontId="0" fillId="7" borderId="2" xfId="0" applyFill="1" applyBorder="1" applyAlignment="1">
      <alignment horizontal="center" vertical="center"/>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15" fontId="0" fillId="7" borderId="2" xfId="0" applyNumberFormat="1" applyFill="1" applyBorder="1" applyAlignment="1">
      <alignment vertical="center" wrapText="1"/>
    </xf>
    <xf numFmtId="15" fontId="0" fillId="7" borderId="8" xfId="0" applyNumberFormat="1" applyFill="1" applyBorder="1" applyAlignment="1">
      <alignment vertical="center" wrapText="1"/>
    </xf>
    <xf numFmtId="0" fontId="0" fillId="7" borderId="2" xfId="0" applyFill="1" applyBorder="1" applyAlignment="1">
      <alignment horizontal="center" vertical="center" wrapText="1"/>
    </xf>
    <xf numFmtId="0" fontId="24" fillId="0" borderId="0" xfId="0" applyFont="1"/>
    <xf numFmtId="0" fontId="0" fillId="0" borderId="8" xfId="0" applyBorder="1" applyAlignment="1">
      <alignment horizontal="left" vertical="center" wrapText="1"/>
    </xf>
    <xf numFmtId="0" fontId="0" fillId="0" borderId="8" xfId="0" applyBorder="1" applyAlignment="1">
      <alignment horizontal="left" vertical="top" wrapText="1"/>
    </xf>
    <xf numFmtId="0" fontId="25" fillId="0" borderId="2" xfId="0" applyFont="1" applyBorder="1" applyAlignment="1">
      <alignment vertical="center" wrapText="1"/>
    </xf>
    <xf numFmtId="0" fontId="26" fillId="0" borderId="0" xfId="0" applyFont="1"/>
    <xf numFmtId="0" fontId="0" fillId="0" borderId="8" xfId="0" applyBorder="1" applyAlignment="1">
      <alignment horizontal="left" wrapText="1"/>
    </xf>
    <xf numFmtId="0" fontId="0" fillId="0" borderId="8" xfId="0" applyBorder="1" applyAlignment="1">
      <alignment wrapText="1"/>
    </xf>
    <xf numFmtId="0" fontId="0" fillId="8" borderId="8" xfId="0" applyFill="1" applyBorder="1" applyAlignment="1">
      <alignment vertical="center" wrapText="1"/>
    </xf>
    <xf numFmtId="0" fontId="1" fillId="8" borderId="2" xfId="0" applyFont="1" applyFill="1" applyBorder="1" applyAlignment="1">
      <alignment horizontal="center" vertical="center" wrapText="1"/>
    </xf>
    <xf numFmtId="15" fontId="0" fillId="8" borderId="2" xfId="0" applyNumberFormat="1" applyFill="1" applyBorder="1" applyAlignment="1">
      <alignment vertical="center" wrapText="1"/>
    </xf>
    <xf numFmtId="15" fontId="0" fillId="8" borderId="8" xfId="0" applyNumberFormat="1" applyFill="1" applyBorder="1" applyAlignment="1">
      <alignment vertical="center" wrapText="1"/>
    </xf>
    <xf numFmtId="0" fontId="0" fillId="8" borderId="2" xfId="0" applyFill="1" applyBorder="1" applyAlignment="1">
      <alignment horizontal="center" vertical="center" wrapText="1"/>
    </xf>
    <xf numFmtId="15" fontId="0" fillId="2" borderId="2" xfId="0" applyNumberFormat="1" applyFill="1" applyBorder="1" applyAlignment="1">
      <alignment vertical="center" wrapText="1"/>
    </xf>
    <xf numFmtId="2" fontId="0" fillId="0" borderId="0" xfId="0" applyNumberFormat="1"/>
    <xf numFmtId="0" fontId="0" fillId="0" borderId="2" xfId="0" applyBorder="1" applyAlignment="1">
      <alignment horizontal="left" vertical="center" wrapText="1" indent="1"/>
    </xf>
    <xf numFmtId="0" fontId="0" fillId="3" borderId="2" xfId="0" applyFill="1" applyBorder="1" applyAlignment="1">
      <alignment vertical="center"/>
    </xf>
    <xf numFmtId="0" fontId="0" fillId="3" borderId="8" xfId="0" applyFill="1" applyBorder="1" applyAlignment="1">
      <alignment vertical="center"/>
    </xf>
    <xf numFmtId="8" fontId="1" fillId="0" borderId="2" xfId="0" applyNumberFormat="1" applyFont="1" applyBorder="1" applyAlignment="1">
      <alignment horizontal="center" vertical="center" wrapText="1"/>
    </xf>
    <xf numFmtId="0" fontId="0" fillId="0" borderId="2" xfId="0" applyBorder="1" applyAlignment="1">
      <alignment horizontal="left" vertical="center" wrapText="1"/>
    </xf>
    <xf numFmtId="0" fontId="0" fillId="0" borderId="0" xfId="0" applyAlignment="1">
      <alignment horizontal="center"/>
    </xf>
    <xf numFmtId="0" fontId="1" fillId="9" borderId="2" xfId="0" applyFont="1" applyFill="1" applyBorder="1" applyAlignment="1">
      <alignment horizontal="center" vertical="center" wrapText="1"/>
    </xf>
    <xf numFmtId="0" fontId="0" fillId="7" borderId="8" xfId="0" applyFill="1" applyBorder="1" applyAlignment="1">
      <alignment horizontal="left" vertical="center" wrapText="1"/>
    </xf>
    <xf numFmtId="0" fontId="27" fillId="0" borderId="2" xfId="0" applyFont="1" applyBorder="1" applyAlignment="1">
      <alignment horizontal="left" vertical="center"/>
    </xf>
    <xf numFmtId="0" fontId="27" fillId="0" borderId="2" xfId="0" applyFont="1" applyBorder="1" applyAlignment="1">
      <alignment horizontal="center" vertical="center"/>
    </xf>
    <xf numFmtId="0" fontId="27" fillId="0" borderId="2" xfId="0" applyFont="1" applyBorder="1" applyAlignment="1">
      <alignment vertical="center" wrapText="1"/>
    </xf>
    <xf numFmtId="15" fontId="27" fillId="0" borderId="2" xfId="0" applyNumberFormat="1" applyFont="1" applyBorder="1" applyAlignment="1">
      <alignment vertical="center" wrapText="1"/>
    </xf>
    <xf numFmtId="15" fontId="27" fillId="0" borderId="8" xfId="0" applyNumberFormat="1" applyFont="1" applyBorder="1" applyAlignment="1">
      <alignment vertical="center" wrapText="1"/>
    </xf>
    <xf numFmtId="0" fontId="27" fillId="0" borderId="2" xfId="0" applyFont="1" applyBorder="1" applyAlignment="1">
      <alignment horizontal="center" vertical="center" wrapText="1"/>
    </xf>
    <xf numFmtId="0" fontId="0" fillId="0" borderId="2" xfId="0" applyBorder="1" applyAlignment="1">
      <alignment horizontal="left" vertical="center"/>
    </xf>
    <xf numFmtId="0" fontId="32" fillId="10" borderId="8" xfId="0" applyFont="1" applyFill="1" applyBorder="1" applyAlignment="1">
      <alignment wrapText="1"/>
    </xf>
    <xf numFmtId="15" fontId="32" fillId="0" borderId="3" xfId="0" applyNumberFormat="1" applyFont="1" applyBorder="1" applyAlignment="1">
      <alignment wrapText="1"/>
    </xf>
    <xf numFmtId="0" fontId="32" fillId="0" borderId="14" xfId="0" applyFont="1" applyBorder="1" applyAlignment="1">
      <alignment wrapText="1"/>
    </xf>
    <xf numFmtId="15" fontId="32" fillId="0" borderId="14" xfId="0" applyNumberFormat="1" applyFont="1" applyBorder="1" applyAlignment="1">
      <alignment wrapText="1"/>
    </xf>
    <xf numFmtId="0" fontId="33" fillId="0" borderId="14" xfId="0" applyFont="1" applyBorder="1" applyAlignment="1">
      <alignment wrapText="1"/>
    </xf>
    <xf numFmtId="15" fontId="0" fillId="0" borderId="0" xfId="0" applyNumberFormat="1"/>
    <xf numFmtId="0" fontId="32" fillId="0" borderId="14" xfId="0" applyFont="1" applyBorder="1" applyAlignment="1">
      <alignment vertical="center" wrapText="1"/>
    </xf>
    <xf numFmtId="0" fontId="34" fillId="0" borderId="8" xfId="0" applyFont="1" applyBorder="1" applyAlignment="1">
      <alignment vertical="center" wrapText="1"/>
    </xf>
    <xf numFmtId="0" fontId="34" fillId="7" borderId="8" xfId="0" applyFont="1" applyFill="1" applyBorder="1" applyAlignment="1">
      <alignment vertical="center" wrapText="1"/>
    </xf>
    <xf numFmtId="0" fontId="34" fillId="0" borderId="8" xfId="0" applyFont="1" applyBorder="1" applyAlignment="1">
      <alignment horizontal="center" vertical="center" wrapText="1"/>
    </xf>
    <xf numFmtId="0" fontId="34" fillId="0" borderId="8" xfId="0" applyFont="1" applyBorder="1" applyAlignment="1">
      <alignment horizontal="left" vertical="center" wrapText="1"/>
    </xf>
    <xf numFmtId="8" fontId="0" fillId="0" borderId="8" xfId="0" applyNumberFormat="1" applyBorder="1" applyAlignment="1">
      <alignment horizontal="center" vertical="center" wrapText="1"/>
    </xf>
    <xf numFmtId="0" fontId="25" fillId="0" borderId="0" xfId="0" applyFont="1" applyAlignment="1">
      <alignment wrapText="1"/>
    </xf>
    <xf numFmtId="0" fontId="1" fillId="9" borderId="8" xfId="0" applyFont="1" applyFill="1" applyBorder="1" applyAlignment="1">
      <alignment horizontal="center" vertical="center" wrapText="1"/>
    </xf>
    <xf numFmtId="0" fontId="25" fillId="0" borderId="2" xfId="0" applyFont="1" applyBorder="1" applyAlignment="1">
      <alignment wrapText="1"/>
    </xf>
    <xf numFmtId="0" fontId="32" fillId="10" borderId="8" xfId="0" applyFont="1" applyFill="1" applyBorder="1" applyAlignment="1">
      <alignment vertical="center" wrapText="1"/>
    </xf>
    <xf numFmtId="0" fontId="32" fillId="0" borderId="14" xfId="0" applyFont="1" applyBorder="1" applyAlignment="1">
      <alignment horizontal="left" vertical="center" wrapText="1"/>
    </xf>
    <xf numFmtId="0" fontId="32" fillId="0" borderId="14" xfId="0"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11" borderId="8" xfId="0" applyFill="1" applyBorder="1" applyAlignment="1">
      <alignment vertical="center" wrapText="1"/>
    </xf>
    <xf numFmtId="0" fontId="0" fillId="11" borderId="8" xfId="0" applyFill="1" applyBorder="1" applyAlignment="1">
      <alignment horizontal="center" vertical="center" wrapText="1"/>
    </xf>
    <xf numFmtId="0" fontId="0" fillId="11" borderId="2" xfId="0" applyFill="1" applyBorder="1" applyAlignment="1">
      <alignment horizontal="center" vertical="center" wrapText="1"/>
    </xf>
    <xf numFmtId="15" fontId="0" fillId="11" borderId="2" xfId="0" applyNumberFormat="1" applyFill="1" applyBorder="1" applyAlignment="1">
      <alignment vertical="center" wrapText="1"/>
    </xf>
    <xf numFmtId="15" fontId="0" fillId="11" borderId="8" xfId="0" applyNumberFormat="1" applyFill="1" applyBorder="1" applyAlignment="1">
      <alignment vertical="center" wrapText="1"/>
    </xf>
    <xf numFmtId="0" fontId="34" fillId="11" borderId="8" xfId="0" applyFont="1" applyFill="1" applyBorder="1" applyAlignment="1">
      <alignment vertical="center" wrapText="1"/>
    </xf>
    <xf numFmtId="0" fontId="34" fillId="11" borderId="8" xfId="0" applyFont="1" applyFill="1" applyBorder="1" applyAlignment="1">
      <alignment horizontal="center" vertical="center" wrapText="1"/>
    </xf>
    <xf numFmtId="0" fontId="34" fillId="11"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1"/>
  <sheetViews>
    <sheetView zoomScale="60" zoomScaleNormal="60" workbookViewId="0">
      <pane xSplit="3" ySplit="3" topLeftCell="D10" activePane="bottomRight" state="frozen"/>
      <selection pane="topRight" activeCell="D1" sqref="D1"/>
      <selection pane="bottomLeft" activeCell="A4" sqref="A4"/>
      <selection pane="bottomRight" activeCell="E7" sqref="E7"/>
    </sheetView>
  </sheetViews>
  <sheetFormatPr baseColWidth="10" defaultColWidth="9.5" defaultRowHeight="14" x14ac:dyDescent="0.2"/>
  <cols>
    <col min="1" max="1" width="12.5" style="4" customWidth="1"/>
    <col min="2" max="2" width="20.5" style="6" customWidth="1"/>
    <col min="3" max="3" width="28" style="5" bestFit="1" customWidth="1"/>
    <col min="4" max="4" width="16.5" style="4" customWidth="1"/>
    <col min="5" max="5" width="15.5" style="4" bestFit="1" customWidth="1"/>
    <col min="6" max="6" width="72.5" style="3" customWidth="1"/>
    <col min="7" max="8" width="12.5" style="2" bestFit="1" customWidth="1"/>
    <col min="9" max="9" width="13.5" style="2" customWidth="1"/>
    <col min="10" max="10" width="17.5" style="2" customWidth="1"/>
    <col min="11" max="12" width="15.5" style="2" customWidth="1"/>
    <col min="13" max="13" width="20" style="2" customWidth="1"/>
    <col min="14" max="14" width="26.5" style="1" customWidth="1"/>
    <col min="15" max="15" width="9.5" style="1"/>
    <col min="16" max="16" width="10.5" style="1" bestFit="1" customWidth="1"/>
    <col min="17" max="16384" width="9.5" style="1"/>
  </cols>
  <sheetData>
    <row r="1" spans="1:15" x14ac:dyDescent="0.2">
      <c r="H1" s="2">
        <f>H6-G6</f>
        <v>7</v>
      </c>
      <c r="I1" s="2">
        <f>I6-H6</f>
        <v>21</v>
      </c>
      <c r="J1" s="2">
        <f>J6-I6</f>
        <v>6</v>
      </c>
    </row>
    <row r="2" spans="1:15" ht="15" thickBot="1" x14ac:dyDescent="0.25">
      <c r="A2" s="140"/>
      <c r="B2" s="141"/>
      <c r="C2" s="140"/>
      <c r="D2" s="140"/>
      <c r="E2" s="142"/>
      <c r="F2" s="142"/>
      <c r="G2" s="142"/>
      <c r="H2" s="142"/>
      <c r="I2" s="142"/>
      <c r="J2" s="142"/>
    </row>
    <row r="3" spans="1:15" s="35" customFormat="1" ht="57.25" customHeight="1" x14ac:dyDescent="0.2">
      <c r="A3" s="39" t="s">
        <v>0</v>
      </c>
      <c r="B3" s="37" t="s">
        <v>1</v>
      </c>
      <c r="C3" s="37" t="s">
        <v>2</v>
      </c>
      <c r="D3" s="37" t="s">
        <v>3</v>
      </c>
      <c r="E3" s="37" t="s">
        <v>4</v>
      </c>
      <c r="F3" s="37" t="s">
        <v>5</v>
      </c>
      <c r="G3" s="38" t="s">
        <v>6</v>
      </c>
      <c r="H3" s="38" t="s">
        <v>7</v>
      </c>
      <c r="I3" s="38" t="s">
        <v>8</v>
      </c>
      <c r="J3" s="38" t="s">
        <v>9</v>
      </c>
      <c r="K3" s="37" t="s">
        <v>10</v>
      </c>
      <c r="L3" s="37" t="s">
        <v>11</v>
      </c>
      <c r="M3" s="36" t="s">
        <v>12</v>
      </c>
      <c r="N3" s="35" t="s">
        <v>13</v>
      </c>
    </row>
    <row r="4" spans="1:15" s="35" customFormat="1" ht="75" x14ac:dyDescent="0.2">
      <c r="A4" s="16" t="s">
        <v>14</v>
      </c>
      <c r="B4" s="15"/>
      <c r="C4" s="14" t="s">
        <v>15</v>
      </c>
      <c r="D4" s="13" t="s">
        <v>16</v>
      </c>
      <c r="E4" s="13" t="s">
        <v>17</v>
      </c>
      <c r="F4" s="12" t="s">
        <v>18</v>
      </c>
      <c r="G4" s="34">
        <v>42825</v>
      </c>
      <c r="H4" s="34">
        <v>42825</v>
      </c>
      <c r="I4" s="34">
        <v>42825</v>
      </c>
      <c r="J4" s="34">
        <v>42825</v>
      </c>
      <c r="K4" s="34">
        <v>42846</v>
      </c>
      <c r="L4" s="15"/>
      <c r="M4" s="16"/>
    </row>
    <row r="5" spans="1:15" s="35" customFormat="1" ht="130.5" customHeight="1" x14ac:dyDescent="0.2">
      <c r="A5" s="16" t="s">
        <v>14</v>
      </c>
      <c r="B5" s="15"/>
      <c r="C5" s="14" t="s">
        <v>19</v>
      </c>
      <c r="D5" s="13" t="s">
        <v>20</v>
      </c>
      <c r="E5" s="13" t="s">
        <v>21</v>
      </c>
      <c r="F5" s="12" t="s">
        <v>22</v>
      </c>
      <c r="G5" s="34">
        <v>42769</v>
      </c>
      <c r="H5" s="34">
        <v>42776</v>
      </c>
      <c r="I5" s="34">
        <v>42797</v>
      </c>
      <c r="J5" s="34">
        <v>42803</v>
      </c>
      <c r="K5" s="34">
        <v>42831</v>
      </c>
      <c r="L5" s="15"/>
      <c r="M5" s="16"/>
    </row>
    <row r="6" spans="1:15" ht="90" x14ac:dyDescent="0.2">
      <c r="A6" s="16" t="s">
        <v>23</v>
      </c>
      <c r="B6" s="15"/>
      <c r="C6" s="14" t="s">
        <v>24</v>
      </c>
      <c r="D6" s="13" t="s">
        <v>16</v>
      </c>
      <c r="E6" s="21" t="s">
        <v>25</v>
      </c>
      <c r="F6" s="12" t="s">
        <v>26</v>
      </c>
      <c r="G6" s="34">
        <f t="shared" ref="G6:G14" si="0">H6-7</f>
        <v>42776</v>
      </c>
      <c r="H6" s="34">
        <f t="shared" ref="H6:H19" si="1">I6-21</f>
        <v>42783</v>
      </c>
      <c r="I6" s="34">
        <f t="shared" ref="I6:I19" si="2">J6-6</f>
        <v>42804</v>
      </c>
      <c r="J6" s="34">
        <v>42810</v>
      </c>
      <c r="K6" s="34">
        <f>J6+14</f>
        <v>42824</v>
      </c>
      <c r="L6" s="9"/>
      <c r="M6" s="9"/>
    </row>
    <row r="7" spans="1:15" ht="75.25" customHeight="1" x14ac:dyDescent="0.2">
      <c r="A7" s="16"/>
      <c r="B7" s="15"/>
      <c r="C7" s="14"/>
      <c r="D7" s="13"/>
      <c r="E7" s="13"/>
      <c r="F7" s="12"/>
      <c r="G7" s="34">
        <f t="shared" si="0"/>
        <v>42783</v>
      </c>
      <c r="H7" s="34">
        <f t="shared" si="1"/>
        <v>42790</v>
      </c>
      <c r="I7" s="34">
        <f t="shared" si="2"/>
        <v>42811</v>
      </c>
      <c r="J7" s="34">
        <v>42817</v>
      </c>
      <c r="K7" s="34"/>
      <c r="L7" s="9"/>
      <c r="M7" s="9"/>
    </row>
    <row r="8" spans="1:15" s="5" customFormat="1" ht="60" x14ac:dyDescent="0.2">
      <c r="A8" s="16" t="s">
        <v>27</v>
      </c>
      <c r="B8" s="33"/>
      <c r="C8" s="14" t="s">
        <v>28</v>
      </c>
      <c r="D8" s="13" t="s">
        <v>16</v>
      </c>
      <c r="E8" s="13" t="s">
        <v>29</v>
      </c>
      <c r="F8" s="14" t="s">
        <v>30</v>
      </c>
      <c r="G8" s="11">
        <f t="shared" si="0"/>
        <v>43168</v>
      </c>
      <c r="H8" s="11">
        <f t="shared" si="1"/>
        <v>43175</v>
      </c>
      <c r="I8" s="11">
        <f t="shared" si="2"/>
        <v>43196</v>
      </c>
      <c r="J8" s="11">
        <v>43202</v>
      </c>
      <c r="K8" s="11"/>
      <c r="L8" s="9"/>
      <c r="M8" s="9"/>
    </row>
    <row r="9" spans="1:15" ht="30" x14ac:dyDescent="0.2">
      <c r="A9" s="16" t="s">
        <v>31</v>
      </c>
      <c r="B9" s="15"/>
      <c r="C9" s="14" t="s">
        <v>32</v>
      </c>
      <c r="D9" s="13" t="s">
        <v>20</v>
      </c>
      <c r="E9" s="13" t="s">
        <v>33</v>
      </c>
      <c r="F9" s="12" t="s">
        <v>34</v>
      </c>
      <c r="G9" s="11">
        <f t="shared" si="0"/>
        <v>43168</v>
      </c>
      <c r="H9" s="11">
        <f t="shared" si="1"/>
        <v>43175</v>
      </c>
      <c r="I9" s="11">
        <f t="shared" si="2"/>
        <v>43196</v>
      </c>
      <c r="J9" s="11">
        <v>43202</v>
      </c>
      <c r="K9" s="11"/>
      <c r="L9" s="9"/>
      <c r="M9" s="9"/>
      <c r="O9" s="25"/>
    </row>
    <row r="10" spans="1:15" ht="45" x14ac:dyDescent="0.2">
      <c r="A10" s="16" t="s">
        <v>31</v>
      </c>
      <c r="B10" s="15"/>
      <c r="C10" s="14" t="s">
        <v>35</v>
      </c>
      <c r="D10" s="13" t="s">
        <v>20</v>
      </c>
      <c r="E10" s="13" t="s">
        <v>36</v>
      </c>
      <c r="F10" s="12" t="s">
        <v>37</v>
      </c>
      <c r="G10" s="11">
        <f t="shared" si="0"/>
        <v>43168</v>
      </c>
      <c r="H10" s="11">
        <f t="shared" si="1"/>
        <v>43175</v>
      </c>
      <c r="I10" s="11">
        <f t="shared" si="2"/>
        <v>43196</v>
      </c>
      <c r="J10" s="11">
        <v>43202</v>
      </c>
      <c r="K10" s="9"/>
      <c r="L10" s="9"/>
      <c r="M10" s="9"/>
      <c r="O10" s="25"/>
    </row>
    <row r="11" spans="1:15" ht="76.5" customHeight="1" x14ac:dyDescent="0.2">
      <c r="A11" s="16" t="s">
        <v>38</v>
      </c>
      <c r="B11" s="15"/>
      <c r="C11" s="14" t="s">
        <v>39</v>
      </c>
      <c r="D11" s="13" t="s">
        <v>40</v>
      </c>
      <c r="E11" s="13" t="s">
        <v>41</v>
      </c>
      <c r="F11" s="12" t="s">
        <v>42</v>
      </c>
      <c r="G11" s="11">
        <f t="shared" si="0"/>
        <v>43175</v>
      </c>
      <c r="H11" s="11">
        <f t="shared" si="1"/>
        <v>43182</v>
      </c>
      <c r="I11" s="11">
        <f t="shared" si="2"/>
        <v>43203</v>
      </c>
      <c r="J11" s="11">
        <v>43209</v>
      </c>
      <c r="K11" s="9"/>
      <c r="L11" s="9"/>
      <c r="M11" s="9"/>
      <c r="O11" s="25"/>
    </row>
    <row r="12" spans="1:15" s="5" customFormat="1" ht="54.75" customHeight="1" x14ac:dyDescent="0.2">
      <c r="A12" s="16" t="s">
        <v>31</v>
      </c>
      <c r="B12" s="15"/>
      <c r="C12" s="14" t="s">
        <v>43</v>
      </c>
      <c r="D12" s="13" t="s">
        <v>20</v>
      </c>
      <c r="E12" s="13" t="s">
        <v>17</v>
      </c>
      <c r="F12" s="14" t="s">
        <v>44</v>
      </c>
      <c r="G12" s="11">
        <f t="shared" si="0"/>
        <v>43182</v>
      </c>
      <c r="H12" s="11">
        <f t="shared" si="1"/>
        <v>43189</v>
      </c>
      <c r="I12" s="11">
        <f t="shared" si="2"/>
        <v>43210</v>
      </c>
      <c r="J12" s="11">
        <v>43216</v>
      </c>
      <c r="K12" s="9"/>
      <c r="L12" s="9"/>
      <c r="M12" s="9"/>
      <c r="O12" s="25"/>
    </row>
    <row r="13" spans="1:15" s="5" customFormat="1" ht="60.75" customHeight="1" x14ac:dyDescent="0.2">
      <c r="A13" s="16" t="s">
        <v>38</v>
      </c>
      <c r="B13" s="33"/>
      <c r="C13" s="14" t="s">
        <v>45</v>
      </c>
      <c r="D13" s="13" t="s">
        <v>46</v>
      </c>
      <c r="E13" s="13" t="s">
        <v>17</v>
      </c>
      <c r="F13" s="14" t="s">
        <v>47</v>
      </c>
      <c r="G13" s="11">
        <f t="shared" si="0"/>
        <v>43182</v>
      </c>
      <c r="H13" s="11">
        <f t="shared" si="1"/>
        <v>43189</v>
      </c>
      <c r="I13" s="11">
        <f t="shared" si="2"/>
        <v>43210</v>
      </c>
      <c r="J13" s="11">
        <v>43216</v>
      </c>
      <c r="K13" s="9"/>
      <c r="L13" s="9"/>
      <c r="M13" s="9"/>
      <c r="O13" s="25"/>
    </row>
    <row r="14" spans="1:15" s="5" customFormat="1" ht="50.25" customHeight="1" x14ac:dyDescent="0.2">
      <c r="A14" s="16" t="s">
        <v>48</v>
      </c>
      <c r="B14" s="33"/>
      <c r="C14" s="14" t="s">
        <v>49</v>
      </c>
      <c r="D14" s="13" t="s">
        <v>50</v>
      </c>
      <c r="E14" s="13" t="s">
        <v>17</v>
      </c>
      <c r="F14" s="14" t="s">
        <v>51</v>
      </c>
      <c r="G14" s="11">
        <f t="shared" si="0"/>
        <v>43182</v>
      </c>
      <c r="H14" s="11">
        <f t="shared" si="1"/>
        <v>43189</v>
      </c>
      <c r="I14" s="11">
        <f t="shared" si="2"/>
        <v>43210</v>
      </c>
      <c r="J14" s="11">
        <v>43216</v>
      </c>
      <c r="K14" s="9"/>
      <c r="L14" s="9"/>
      <c r="M14" s="9"/>
      <c r="O14" s="25"/>
    </row>
    <row r="15" spans="1:15" ht="74.25" customHeight="1" x14ac:dyDescent="0.2">
      <c r="A15" s="16" t="s">
        <v>38</v>
      </c>
      <c r="B15" s="16"/>
      <c r="C15" s="14" t="s">
        <v>52</v>
      </c>
      <c r="D15" s="13" t="s">
        <v>40</v>
      </c>
      <c r="E15" s="13" t="s">
        <v>53</v>
      </c>
      <c r="F15" s="12" t="s">
        <v>54</v>
      </c>
      <c r="G15" s="32">
        <f>H15-8</f>
        <v>43188</v>
      </c>
      <c r="H15" s="11">
        <f t="shared" si="1"/>
        <v>43196</v>
      </c>
      <c r="I15" s="11">
        <f t="shared" si="2"/>
        <v>43217</v>
      </c>
      <c r="J15" s="11">
        <v>43223</v>
      </c>
      <c r="K15" s="9"/>
      <c r="L15" s="9"/>
      <c r="M15" s="9"/>
      <c r="O15" s="25"/>
    </row>
    <row r="16" spans="1:15" ht="73.5" customHeight="1" x14ac:dyDescent="0.2">
      <c r="A16" s="16" t="s">
        <v>55</v>
      </c>
      <c r="B16" s="15"/>
      <c r="C16" s="14" t="s">
        <v>56</v>
      </c>
      <c r="D16" s="13" t="s">
        <v>20</v>
      </c>
      <c r="E16" s="13" t="s">
        <v>17</v>
      </c>
      <c r="F16" s="12" t="s">
        <v>57</v>
      </c>
      <c r="G16" s="11">
        <f>H16-7</f>
        <v>43196</v>
      </c>
      <c r="H16" s="11">
        <f t="shared" si="1"/>
        <v>43203</v>
      </c>
      <c r="I16" s="11">
        <f t="shared" si="2"/>
        <v>43224</v>
      </c>
      <c r="J16" s="11">
        <v>43230</v>
      </c>
      <c r="K16" s="9"/>
      <c r="L16" s="9"/>
      <c r="M16" s="9"/>
      <c r="O16" s="25"/>
    </row>
    <row r="17" spans="1:15" ht="81.25" customHeight="1" x14ac:dyDescent="0.2">
      <c r="A17" s="16" t="s">
        <v>55</v>
      </c>
      <c r="B17" s="15"/>
      <c r="C17" s="14" t="s">
        <v>58</v>
      </c>
      <c r="D17" s="13" t="s">
        <v>59</v>
      </c>
      <c r="E17" s="13" t="s">
        <v>17</v>
      </c>
      <c r="F17" s="12" t="s">
        <v>60</v>
      </c>
      <c r="G17" s="11">
        <f>H17-7</f>
        <v>43203</v>
      </c>
      <c r="H17" s="11">
        <f t="shared" si="1"/>
        <v>43210</v>
      </c>
      <c r="I17" s="11">
        <f t="shared" si="2"/>
        <v>43231</v>
      </c>
      <c r="J17" s="11">
        <v>43237</v>
      </c>
      <c r="K17" s="9"/>
      <c r="L17" s="9"/>
      <c r="M17" s="9"/>
      <c r="O17" s="25"/>
    </row>
    <row r="18" spans="1:15" ht="218.5" customHeight="1" x14ac:dyDescent="0.2">
      <c r="A18" s="16" t="s">
        <v>23</v>
      </c>
      <c r="B18" s="15"/>
      <c r="C18" s="14" t="s">
        <v>61</v>
      </c>
      <c r="D18" s="13" t="s">
        <v>16</v>
      </c>
      <c r="E18" s="13" t="s">
        <v>62</v>
      </c>
      <c r="F18" s="31" t="s">
        <v>63</v>
      </c>
      <c r="G18" s="11">
        <f>H18-7</f>
        <v>43210</v>
      </c>
      <c r="H18" s="11">
        <f t="shared" si="1"/>
        <v>43217</v>
      </c>
      <c r="I18" s="11">
        <f t="shared" si="2"/>
        <v>43238</v>
      </c>
      <c r="J18" s="11">
        <v>43244</v>
      </c>
      <c r="K18" s="11"/>
      <c r="L18" s="9"/>
      <c r="M18" s="9"/>
      <c r="O18" s="25"/>
    </row>
    <row r="19" spans="1:15" ht="65.25" customHeight="1" x14ac:dyDescent="0.2">
      <c r="A19" s="16" t="s">
        <v>38</v>
      </c>
      <c r="B19" s="15"/>
      <c r="C19" s="14" t="s">
        <v>64</v>
      </c>
      <c r="D19" s="13" t="s">
        <v>65</v>
      </c>
      <c r="E19" s="13" t="s">
        <v>66</v>
      </c>
      <c r="F19" s="12" t="s">
        <v>67</v>
      </c>
      <c r="G19" s="11">
        <f>H19-7</f>
        <v>43217</v>
      </c>
      <c r="H19" s="11">
        <f t="shared" si="1"/>
        <v>43224</v>
      </c>
      <c r="I19" s="11">
        <f t="shared" si="2"/>
        <v>43245</v>
      </c>
      <c r="J19" s="11">
        <v>43251</v>
      </c>
      <c r="K19" s="9"/>
      <c r="L19" s="9"/>
      <c r="M19" s="9"/>
      <c r="O19" s="25"/>
    </row>
    <row r="20" spans="1:15" ht="41.25" customHeight="1" x14ac:dyDescent="0.2">
      <c r="A20" s="16" t="s">
        <v>55</v>
      </c>
      <c r="B20" s="15"/>
      <c r="C20" s="14" t="s">
        <v>68</v>
      </c>
      <c r="D20" s="13" t="s">
        <v>20</v>
      </c>
      <c r="E20" s="13" t="s">
        <v>17</v>
      </c>
      <c r="F20" s="12" t="s">
        <v>69</v>
      </c>
      <c r="G20" s="11">
        <f t="shared" ref="G20:G45" si="3">H20-7</f>
        <v>43224</v>
      </c>
      <c r="H20" s="11">
        <f t="shared" ref="H20:H45" si="4">I20-21</f>
        <v>43231</v>
      </c>
      <c r="I20" s="11">
        <f t="shared" ref="I20:I45" si="5">J20-6</f>
        <v>43252</v>
      </c>
      <c r="J20" s="11">
        <v>43258</v>
      </c>
      <c r="K20" s="9"/>
      <c r="L20" s="9"/>
      <c r="M20" s="9"/>
      <c r="O20" s="25"/>
    </row>
    <row r="21" spans="1:15" ht="26.25" customHeight="1" x14ac:dyDescent="0.2">
      <c r="A21" s="16" t="s">
        <v>55</v>
      </c>
      <c r="B21" s="15"/>
      <c r="C21" s="14" t="s">
        <v>70</v>
      </c>
      <c r="D21" s="13" t="s">
        <v>20</v>
      </c>
      <c r="E21" s="13" t="s">
        <v>17</v>
      </c>
      <c r="F21" s="12" t="s">
        <v>71</v>
      </c>
      <c r="G21" s="11">
        <f t="shared" si="3"/>
        <v>43231</v>
      </c>
      <c r="H21" s="11">
        <f t="shared" si="4"/>
        <v>43238</v>
      </c>
      <c r="I21" s="11">
        <f t="shared" si="5"/>
        <v>43259</v>
      </c>
      <c r="J21" s="11">
        <v>43265</v>
      </c>
      <c r="K21" s="9"/>
      <c r="L21" s="9"/>
      <c r="M21" s="9"/>
      <c r="O21" s="25"/>
    </row>
    <row r="22" spans="1:15" ht="139.5" customHeight="1" x14ac:dyDescent="0.2">
      <c r="A22" s="16" t="s">
        <v>14</v>
      </c>
      <c r="B22" s="15"/>
      <c r="C22" s="14" t="s">
        <v>19</v>
      </c>
      <c r="D22" s="13" t="s">
        <v>20</v>
      </c>
      <c r="E22" s="13" t="s">
        <v>21</v>
      </c>
      <c r="F22" s="12" t="s">
        <v>22</v>
      </c>
      <c r="G22" s="11">
        <f t="shared" si="3"/>
        <v>43238</v>
      </c>
      <c r="H22" s="11">
        <f t="shared" si="4"/>
        <v>43245</v>
      </c>
      <c r="I22" s="11">
        <f t="shared" si="5"/>
        <v>43266</v>
      </c>
      <c r="J22" s="11">
        <v>43272</v>
      </c>
      <c r="K22" s="11"/>
      <c r="L22" s="9"/>
      <c r="M22" s="9"/>
      <c r="O22" s="25"/>
    </row>
    <row r="23" spans="1:15" ht="69.75" customHeight="1" x14ac:dyDescent="0.2">
      <c r="A23" s="16" t="s">
        <v>38</v>
      </c>
      <c r="B23" s="26"/>
      <c r="C23" s="14" t="s">
        <v>72</v>
      </c>
      <c r="D23" s="13" t="s">
        <v>73</v>
      </c>
      <c r="E23" s="13" t="s">
        <v>74</v>
      </c>
      <c r="F23" s="12" t="s">
        <v>67</v>
      </c>
      <c r="G23" s="11">
        <f t="shared" si="3"/>
        <v>43238</v>
      </c>
      <c r="H23" s="11">
        <f t="shared" si="4"/>
        <v>43245</v>
      </c>
      <c r="I23" s="11">
        <f t="shared" si="5"/>
        <v>43266</v>
      </c>
      <c r="J23" s="11">
        <v>43272</v>
      </c>
      <c r="K23" s="9"/>
      <c r="L23" s="9"/>
      <c r="M23" s="9"/>
      <c r="N23" s="28" t="s">
        <v>75</v>
      </c>
      <c r="O23" s="25"/>
    </row>
    <row r="24" spans="1:15" ht="75.25" customHeight="1" x14ac:dyDescent="0.2">
      <c r="A24" s="16" t="s">
        <v>38</v>
      </c>
      <c r="B24" s="26"/>
      <c r="C24" s="14" t="s">
        <v>76</v>
      </c>
      <c r="D24" s="13" t="s">
        <v>77</v>
      </c>
      <c r="E24" s="13" t="s">
        <v>74</v>
      </c>
      <c r="F24" s="12" t="s">
        <v>78</v>
      </c>
      <c r="G24" s="11">
        <f t="shared" si="3"/>
        <v>43238</v>
      </c>
      <c r="H24" s="11">
        <f t="shared" si="4"/>
        <v>43245</v>
      </c>
      <c r="I24" s="11">
        <f t="shared" si="5"/>
        <v>43266</v>
      </c>
      <c r="J24" s="11">
        <v>43272</v>
      </c>
      <c r="K24" s="9"/>
      <c r="L24" s="9"/>
      <c r="M24" s="9"/>
      <c r="N24" s="27"/>
      <c r="O24" s="25"/>
    </row>
    <row r="25" spans="1:15" ht="210" x14ac:dyDescent="0.2">
      <c r="A25" s="16" t="s">
        <v>23</v>
      </c>
      <c r="B25" s="15"/>
      <c r="C25" s="14" t="s">
        <v>79</v>
      </c>
      <c r="D25" s="13" t="s">
        <v>16</v>
      </c>
      <c r="E25" s="21" t="s">
        <v>25</v>
      </c>
      <c r="F25" s="12" t="s">
        <v>80</v>
      </c>
      <c r="G25" s="11">
        <f t="shared" si="3"/>
        <v>43245</v>
      </c>
      <c r="H25" s="11">
        <f t="shared" si="4"/>
        <v>43252</v>
      </c>
      <c r="I25" s="11">
        <f t="shared" si="5"/>
        <v>43273</v>
      </c>
      <c r="J25" s="11">
        <v>43279</v>
      </c>
      <c r="K25" s="11"/>
      <c r="L25" s="9"/>
      <c r="M25" s="9"/>
      <c r="O25" s="25"/>
    </row>
    <row r="26" spans="1:15" ht="285" x14ac:dyDescent="0.2">
      <c r="A26" s="16" t="s">
        <v>23</v>
      </c>
      <c r="B26" s="15"/>
      <c r="C26" s="14" t="s">
        <v>81</v>
      </c>
      <c r="D26" s="13" t="s">
        <v>16</v>
      </c>
      <c r="E26" s="21" t="s">
        <v>25</v>
      </c>
      <c r="F26" s="30" t="s">
        <v>82</v>
      </c>
      <c r="G26" s="11">
        <f t="shared" si="3"/>
        <v>43252</v>
      </c>
      <c r="H26" s="11">
        <f t="shared" si="4"/>
        <v>43259</v>
      </c>
      <c r="I26" s="11">
        <f t="shared" si="5"/>
        <v>43280</v>
      </c>
      <c r="J26" s="11">
        <v>43286</v>
      </c>
      <c r="K26" s="11"/>
      <c r="L26" s="9"/>
      <c r="M26" s="9"/>
      <c r="O26" s="25"/>
    </row>
    <row r="27" spans="1:15" ht="356" x14ac:dyDescent="0.2">
      <c r="A27" s="16" t="s">
        <v>23</v>
      </c>
      <c r="B27" s="15"/>
      <c r="C27" s="14" t="s">
        <v>83</v>
      </c>
      <c r="D27" s="13" t="s">
        <v>16</v>
      </c>
      <c r="E27" s="13" t="s">
        <v>25</v>
      </c>
      <c r="F27" s="30" t="s">
        <v>84</v>
      </c>
      <c r="G27" s="11">
        <f t="shared" si="3"/>
        <v>43259</v>
      </c>
      <c r="H27" s="11">
        <f t="shared" si="4"/>
        <v>43266</v>
      </c>
      <c r="I27" s="11">
        <f t="shared" si="5"/>
        <v>43287</v>
      </c>
      <c r="J27" s="11">
        <v>43293</v>
      </c>
      <c r="K27" s="11"/>
      <c r="L27" s="9"/>
      <c r="M27" s="9"/>
      <c r="O27" s="25"/>
    </row>
    <row r="28" spans="1:15" ht="105.75" customHeight="1" x14ac:dyDescent="0.2">
      <c r="A28" s="16" t="s">
        <v>27</v>
      </c>
      <c r="B28" s="16"/>
      <c r="C28" s="14" t="s">
        <v>85</v>
      </c>
      <c r="D28" s="13" t="s">
        <v>16</v>
      </c>
      <c r="E28" s="13" t="s">
        <v>86</v>
      </c>
      <c r="F28" s="14" t="s">
        <v>87</v>
      </c>
      <c r="G28" s="11">
        <f t="shared" si="3"/>
        <v>43266</v>
      </c>
      <c r="H28" s="11">
        <f t="shared" si="4"/>
        <v>43273</v>
      </c>
      <c r="I28" s="11">
        <f t="shared" si="5"/>
        <v>43294</v>
      </c>
      <c r="J28" s="11">
        <v>43300</v>
      </c>
      <c r="K28" s="9"/>
      <c r="L28" s="9"/>
      <c r="M28" s="9"/>
      <c r="O28" s="25"/>
    </row>
    <row r="29" spans="1:15" ht="30" x14ac:dyDescent="0.2">
      <c r="A29" s="9" t="s">
        <v>31</v>
      </c>
      <c r="B29" s="26"/>
      <c r="C29" s="18" t="s">
        <v>88</v>
      </c>
      <c r="D29" s="29" t="s">
        <v>20</v>
      </c>
      <c r="E29" s="29" t="s">
        <v>17</v>
      </c>
      <c r="F29" s="12" t="s">
        <v>89</v>
      </c>
      <c r="G29" s="11">
        <f t="shared" si="3"/>
        <v>43273</v>
      </c>
      <c r="H29" s="11">
        <f t="shared" si="4"/>
        <v>43280</v>
      </c>
      <c r="I29" s="11">
        <f t="shared" si="5"/>
        <v>43301</v>
      </c>
      <c r="J29" s="11">
        <v>43307</v>
      </c>
      <c r="K29" s="9"/>
      <c r="L29" s="9"/>
      <c r="M29" s="9"/>
      <c r="O29" s="25"/>
    </row>
    <row r="30" spans="1:15" ht="54" customHeight="1" x14ac:dyDescent="0.2">
      <c r="A30" s="16" t="s">
        <v>38</v>
      </c>
      <c r="B30" s="26"/>
      <c r="C30" s="14" t="s">
        <v>90</v>
      </c>
      <c r="D30" s="13" t="s">
        <v>91</v>
      </c>
      <c r="E30" s="13" t="s">
        <v>92</v>
      </c>
      <c r="F30" s="12" t="s">
        <v>93</v>
      </c>
      <c r="G30" s="11">
        <f t="shared" si="3"/>
        <v>43273</v>
      </c>
      <c r="H30" s="11">
        <f t="shared" si="4"/>
        <v>43280</v>
      </c>
      <c r="I30" s="11">
        <f t="shared" si="5"/>
        <v>43301</v>
      </c>
      <c r="J30" s="11">
        <v>43307</v>
      </c>
      <c r="K30" s="9"/>
      <c r="L30" s="9"/>
      <c r="M30" s="9"/>
      <c r="N30" s="28" t="s">
        <v>75</v>
      </c>
      <c r="O30" s="25"/>
    </row>
    <row r="31" spans="1:15" ht="51.25" customHeight="1" x14ac:dyDescent="0.2">
      <c r="A31" s="16" t="s">
        <v>38</v>
      </c>
      <c r="B31" s="26"/>
      <c r="C31" s="14" t="s">
        <v>94</v>
      </c>
      <c r="D31" s="13" t="s">
        <v>91</v>
      </c>
      <c r="E31" s="13" t="s">
        <v>92</v>
      </c>
      <c r="F31" s="12" t="s">
        <v>95</v>
      </c>
      <c r="G31" s="11">
        <f t="shared" si="3"/>
        <v>43273</v>
      </c>
      <c r="H31" s="11">
        <f t="shared" si="4"/>
        <v>43280</v>
      </c>
      <c r="I31" s="11">
        <f t="shared" si="5"/>
        <v>43301</v>
      </c>
      <c r="J31" s="11">
        <v>43307</v>
      </c>
      <c r="K31" s="9"/>
      <c r="L31" s="9"/>
      <c r="M31" s="9"/>
      <c r="N31" s="27"/>
      <c r="O31" s="25"/>
    </row>
    <row r="32" spans="1:15" ht="82.5" customHeight="1" x14ac:dyDescent="0.2">
      <c r="A32" s="16" t="s">
        <v>55</v>
      </c>
      <c r="B32" s="9"/>
      <c r="C32" s="14" t="s">
        <v>96</v>
      </c>
      <c r="D32" s="13" t="s">
        <v>59</v>
      </c>
      <c r="E32" s="13" t="s">
        <v>17</v>
      </c>
      <c r="F32" s="12" t="s">
        <v>97</v>
      </c>
      <c r="G32" s="11">
        <f t="shared" si="3"/>
        <v>43280</v>
      </c>
      <c r="H32" s="11">
        <f t="shared" si="4"/>
        <v>43287</v>
      </c>
      <c r="I32" s="11">
        <f t="shared" si="5"/>
        <v>43308</v>
      </c>
      <c r="J32" s="11">
        <v>43314</v>
      </c>
      <c r="K32" s="9"/>
      <c r="L32" s="9"/>
      <c r="M32" s="9"/>
      <c r="O32" s="25"/>
    </row>
    <row r="33" spans="1:15" ht="30" x14ac:dyDescent="0.2">
      <c r="A33" s="9" t="s">
        <v>31</v>
      </c>
      <c r="B33" s="26"/>
      <c r="C33" s="14" t="s">
        <v>98</v>
      </c>
      <c r="D33" s="13" t="s">
        <v>20</v>
      </c>
      <c r="E33" s="13" t="s">
        <v>17</v>
      </c>
      <c r="F33" s="14" t="s">
        <v>44</v>
      </c>
      <c r="G33" s="11">
        <f t="shared" si="3"/>
        <v>43287</v>
      </c>
      <c r="H33" s="11">
        <f t="shared" si="4"/>
        <v>43294</v>
      </c>
      <c r="I33" s="11">
        <f t="shared" si="5"/>
        <v>43315</v>
      </c>
      <c r="J33" s="11">
        <v>43321</v>
      </c>
      <c r="K33" s="9"/>
      <c r="L33" s="9"/>
      <c r="M33" s="9"/>
      <c r="O33" s="25"/>
    </row>
    <row r="34" spans="1:15" ht="45" x14ac:dyDescent="0.2">
      <c r="A34" s="16" t="s">
        <v>38</v>
      </c>
      <c r="B34" s="26"/>
      <c r="C34" s="14" t="s">
        <v>99</v>
      </c>
      <c r="D34" s="13" t="s">
        <v>46</v>
      </c>
      <c r="E34" s="13" t="s">
        <v>17</v>
      </c>
      <c r="F34" s="14" t="s">
        <v>47</v>
      </c>
      <c r="G34" s="11">
        <f t="shared" si="3"/>
        <v>43287</v>
      </c>
      <c r="H34" s="11">
        <f t="shared" si="4"/>
        <v>43294</v>
      </c>
      <c r="I34" s="11">
        <f t="shared" si="5"/>
        <v>43315</v>
      </c>
      <c r="J34" s="11">
        <v>43321</v>
      </c>
      <c r="K34" s="9"/>
      <c r="L34" s="9"/>
      <c r="M34" s="9"/>
      <c r="O34" s="25"/>
    </row>
    <row r="35" spans="1:15" ht="105" x14ac:dyDescent="0.2">
      <c r="A35" s="16" t="s">
        <v>48</v>
      </c>
      <c r="B35" s="26"/>
      <c r="C35" s="13" t="s">
        <v>100</v>
      </c>
      <c r="D35" s="13" t="s">
        <v>50</v>
      </c>
      <c r="E35" s="13" t="s">
        <v>101</v>
      </c>
      <c r="F35" s="14" t="s">
        <v>102</v>
      </c>
      <c r="G35" s="11">
        <f t="shared" si="3"/>
        <v>43287</v>
      </c>
      <c r="H35" s="11">
        <f t="shared" si="4"/>
        <v>43294</v>
      </c>
      <c r="I35" s="11">
        <f t="shared" si="5"/>
        <v>43315</v>
      </c>
      <c r="J35" s="11">
        <v>43321</v>
      </c>
      <c r="K35" s="9"/>
      <c r="L35" s="26"/>
      <c r="M35" s="9"/>
      <c r="O35" s="25"/>
    </row>
    <row r="36" spans="1:15" ht="45" x14ac:dyDescent="0.2">
      <c r="A36" s="16" t="s">
        <v>48</v>
      </c>
      <c r="B36" s="26"/>
      <c r="C36" s="13" t="s">
        <v>103</v>
      </c>
      <c r="D36" s="13" t="s">
        <v>50</v>
      </c>
      <c r="E36" s="13" t="s">
        <v>17</v>
      </c>
      <c r="F36" s="14" t="s">
        <v>51</v>
      </c>
      <c r="G36" s="11">
        <f t="shared" si="3"/>
        <v>43287</v>
      </c>
      <c r="H36" s="11">
        <f t="shared" si="4"/>
        <v>43294</v>
      </c>
      <c r="I36" s="11">
        <f t="shared" si="5"/>
        <v>43315</v>
      </c>
      <c r="J36" s="11">
        <v>43321</v>
      </c>
      <c r="K36" s="9"/>
      <c r="L36" s="26"/>
      <c r="M36" s="9"/>
      <c r="O36" s="25"/>
    </row>
    <row r="37" spans="1:15" ht="82.5" customHeight="1" x14ac:dyDescent="0.2">
      <c r="A37" s="16" t="s">
        <v>55</v>
      </c>
      <c r="B37" s="15"/>
      <c r="C37" s="14" t="s">
        <v>104</v>
      </c>
      <c r="D37" s="13" t="s">
        <v>20</v>
      </c>
      <c r="E37" s="13" t="s">
        <v>17</v>
      </c>
      <c r="F37" s="12" t="s">
        <v>105</v>
      </c>
      <c r="G37" s="11">
        <f t="shared" si="3"/>
        <v>43294</v>
      </c>
      <c r="H37" s="11">
        <f t="shared" si="4"/>
        <v>43301</v>
      </c>
      <c r="I37" s="11">
        <f t="shared" si="5"/>
        <v>43322</v>
      </c>
      <c r="J37" s="11">
        <v>43328</v>
      </c>
      <c r="K37" s="9"/>
      <c r="L37" s="9"/>
      <c r="M37" s="9"/>
      <c r="O37" s="25"/>
    </row>
    <row r="38" spans="1:15" ht="224.25" customHeight="1" x14ac:dyDescent="0.2">
      <c r="A38" s="16" t="s">
        <v>106</v>
      </c>
      <c r="B38" s="15"/>
      <c r="C38" s="14" t="s">
        <v>107</v>
      </c>
      <c r="D38" s="13" t="s">
        <v>16</v>
      </c>
      <c r="E38" s="13" t="s">
        <v>108</v>
      </c>
      <c r="F38" s="12" t="s">
        <v>109</v>
      </c>
      <c r="G38" s="11">
        <f t="shared" si="3"/>
        <v>43301</v>
      </c>
      <c r="H38" s="11">
        <f t="shared" si="4"/>
        <v>43308</v>
      </c>
      <c r="I38" s="11">
        <f t="shared" si="5"/>
        <v>43329</v>
      </c>
      <c r="J38" s="11">
        <v>43335</v>
      </c>
      <c r="K38" s="9"/>
      <c r="L38" s="9"/>
      <c r="M38" s="9"/>
      <c r="O38" s="25"/>
    </row>
    <row r="39" spans="1:15" ht="45" x14ac:dyDescent="0.2">
      <c r="A39" s="16" t="s">
        <v>27</v>
      </c>
      <c r="B39" s="15"/>
      <c r="C39" s="14" t="s">
        <v>110</v>
      </c>
      <c r="D39" s="13" t="s">
        <v>16</v>
      </c>
      <c r="E39" s="13" t="s">
        <v>111</v>
      </c>
      <c r="F39" s="12" t="s">
        <v>112</v>
      </c>
      <c r="G39" s="11">
        <f t="shared" si="3"/>
        <v>43301</v>
      </c>
      <c r="H39" s="11">
        <f t="shared" si="4"/>
        <v>43308</v>
      </c>
      <c r="I39" s="11">
        <f t="shared" si="5"/>
        <v>43329</v>
      </c>
      <c r="J39" s="11">
        <v>43335</v>
      </c>
      <c r="K39" s="9"/>
      <c r="L39" s="9"/>
      <c r="M39" s="9"/>
      <c r="O39" s="25"/>
    </row>
    <row r="40" spans="1:15" ht="50.25" customHeight="1" x14ac:dyDescent="0.2">
      <c r="A40" s="16" t="s">
        <v>38</v>
      </c>
      <c r="B40" s="15"/>
      <c r="C40" s="14" t="s">
        <v>113</v>
      </c>
      <c r="D40" s="13" t="s">
        <v>114</v>
      </c>
      <c r="E40" s="13" t="s">
        <v>115</v>
      </c>
      <c r="F40" s="12" t="s">
        <v>116</v>
      </c>
      <c r="G40" s="11">
        <f t="shared" si="3"/>
        <v>43308</v>
      </c>
      <c r="H40" s="11">
        <f t="shared" si="4"/>
        <v>43315</v>
      </c>
      <c r="I40" s="11">
        <f t="shared" si="5"/>
        <v>43336</v>
      </c>
      <c r="J40" s="11">
        <v>43342</v>
      </c>
      <c r="K40" s="9"/>
      <c r="L40" s="9"/>
      <c r="M40" s="9"/>
      <c r="N40" s="22"/>
    </row>
    <row r="41" spans="1:15" ht="75" x14ac:dyDescent="0.2">
      <c r="A41" s="16" t="s">
        <v>27</v>
      </c>
      <c r="B41" s="16"/>
      <c r="C41" s="14" t="s">
        <v>117</v>
      </c>
      <c r="D41" s="13" t="s">
        <v>16</v>
      </c>
      <c r="E41" s="13" t="s">
        <v>111</v>
      </c>
      <c r="F41" s="12" t="s">
        <v>118</v>
      </c>
      <c r="G41" s="11">
        <f t="shared" si="3"/>
        <v>43315</v>
      </c>
      <c r="H41" s="11">
        <f t="shared" si="4"/>
        <v>43322</v>
      </c>
      <c r="I41" s="11">
        <f t="shared" si="5"/>
        <v>43343</v>
      </c>
      <c r="J41" s="11">
        <v>43349</v>
      </c>
      <c r="K41" s="9"/>
      <c r="L41" s="9"/>
      <c r="M41" s="9"/>
    </row>
    <row r="42" spans="1:15" ht="45" x14ac:dyDescent="0.2">
      <c r="A42" s="16" t="s">
        <v>48</v>
      </c>
      <c r="B42" s="16"/>
      <c r="C42" s="13" t="s">
        <v>119</v>
      </c>
      <c r="D42" s="13" t="s">
        <v>50</v>
      </c>
      <c r="E42" s="13" t="s">
        <v>120</v>
      </c>
      <c r="F42" s="14" t="s">
        <v>121</v>
      </c>
      <c r="G42" s="11">
        <f t="shared" si="3"/>
        <v>43322</v>
      </c>
      <c r="H42" s="11">
        <f t="shared" si="4"/>
        <v>43329</v>
      </c>
      <c r="I42" s="11">
        <f t="shared" si="5"/>
        <v>43350</v>
      </c>
      <c r="J42" s="11">
        <v>43356</v>
      </c>
      <c r="K42" s="11"/>
      <c r="L42" s="9"/>
      <c r="M42" s="9"/>
    </row>
    <row r="43" spans="1:15" ht="120" x14ac:dyDescent="0.2">
      <c r="A43" s="16" t="s">
        <v>14</v>
      </c>
      <c r="B43" s="15"/>
      <c r="C43" s="14" t="s">
        <v>19</v>
      </c>
      <c r="D43" s="13" t="s">
        <v>20</v>
      </c>
      <c r="E43" s="13" t="s">
        <v>21</v>
      </c>
      <c r="F43" s="12" t="s">
        <v>22</v>
      </c>
      <c r="G43" s="11">
        <f t="shared" si="3"/>
        <v>43329</v>
      </c>
      <c r="H43" s="11">
        <f t="shared" si="4"/>
        <v>43336</v>
      </c>
      <c r="I43" s="11">
        <f t="shared" si="5"/>
        <v>43357</v>
      </c>
      <c r="J43" s="11">
        <v>43363</v>
      </c>
      <c r="K43" s="24"/>
      <c r="L43" s="9"/>
      <c r="M43" s="9"/>
    </row>
    <row r="44" spans="1:15" ht="225" x14ac:dyDescent="0.2">
      <c r="A44" s="16" t="s">
        <v>122</v>
      </c>
      <c r="B44" s="16"/>
      <c r="C44" s="14" t="s">
        <v>123</v>
      </c>
      <c r="D44" s="13" t="s">
        <v>124</v>
      </c>
      <c r="E44" s="13" t="s">
        <v>125</v>
      </c>
      <c r="F44" s="12" t="s">
        <v>126</v>
      </c>
      <c r="G44" s="11">
        <f t="shared" si="3"/>
        <v>43329</v>
      </c>
      <c r="H44" s="11">
        <f t="shared" si="4"/>
        <v>43336</v>
      </c>
      <c r="I44" s="11">
        <f t="shared" si="5"/>
        <v>43357</v>
      </c>
      <c r="J44" s="11">
        <v>43363</v>
      </c>
      <c r="K44" s="9"/>
      <c r="L44" s="9"/>
      <c r="M44" s="9"/>
    </row>
    <row r="45" spans="1:15" ht="150" x14ac:dyDescent="0.2">
      <c r="A45" s="16" t="s">
        <v>122</v>
      </c>
      <c r="B45" s="16"/>
      <c r="C45" s="14" t="s">
        <v>127</v>
      </c>
      <c r="D45" s="13" t="s">
        <v>124</v>
      </c>
      <c r="E45" s="13" t="s">
        <v>128</v>
      </c>
      <c r="F45" s="12" t="s">
        <v>129</v>
      </c>
      <c r="G45" s="11">
        <f t="shared" si="3"/>
        <v>43329</v>
      </c>
      <c r="H45" s="11">
        <f t="shared" si="4"/>
        <v>43336</v>
      </c>
      <c r="I45" s="11">
        <f t="shared" si="5"/>
        <v>43357</v>
      </c>
      <c r="J45" s="11">
        <v>43363</v>
      </c>
      <c r="K45" s="9"/>
      <c r="L45" s="9"/>
      <c r="M45" s="9"/>
    </row>
    <row r="46" spans="1:15" ht="409.5" customHeight="1" x14ac:dyDescent="0.2">
      <c r="A46" s="16" t="s">
        <v>106</v>
      </c>
      <c r="B46" s="15"/>
      <c r="C46" s="14" t="s">
        <v>130</v>
      </c>
      <c r="D46" s="13" t="s">
        <v>124</v>
      </c>
      <c r="E46" s="13" t="s">
        <v>131</v>
      </c>
      <c r="F46" s="12" t="s">
        <v>132</v>
      </c>
      <c r="G46" s="11">
        <f t="shared" ref="G46:G64" si="6">H46-7</f>
        <v>43336</v>
      </c>
      <c r="H46" s="11">
        <f t="shared" ref="H46:H64" si="7">I46-21</f>
        <v>43343</v>
      </c>
      <c r="I46" s="11">
        <f t="shared" ref="I46:I64" si="8">J46-6</f>
        <v>43364</v>
      </c>
      <c r="J46" s="11">
        <v>43370</v>
      </c>
      <c r="K46" s="9"/>
      <c r="L46" s="9"/>
      <c r="M46" s="19"/>
    </row>
    <row r="47" spans="1:15" ht="85.5" customHeight="1" x14ac:dyDescent="0.2">
      <c r="A47" s="16" t="s">
        <v>133</v>
      </c>
      <c r="B47" s="16"/>
      <c r="C47" s="14" t="s">
        <v>134</v>
      </c>
      <c r="D47" s="13" t="s">
        <v>16</v>
      </c>
      <c r="E47" s="13" t="s">
        <v>135</v>
      </c>
      <c r="F47" s="13" t="s">
        <v>136</v>
      </c>
      <c r="G47" s="11">
        <f t="shared" si="6"/>
        <v>43336</v>
      </c>
      <c r="H47" s="11">
        <f t="shared" si="7"/>
        <v>43343</v>
      </c>
      <c r="I47" s="11">
        <f t="shared" si="8"/>
        <v>43364</v>
      </c>
      <c r="J47" s="11">
        <v>43370</v>
      </c>
      <c r="K47" s="9"/>
      <c r="L47" s="9"/>
      <c r="M47" s="9"/>
    </row>
    <row r="48" spans="1:15" ht="75" x14ac:dyDescent="0.2">
      <c r="A48" s="16" t="s">
        <v>48</v>
      </c>
      <c r="B48" s="15"/>
      <c r="C48" s="13" t="s">
        <v>137</v>
      </c>
      <c r="D48" s="13" t="s">
        <v>50</v>
      </c>
      <c r="E48" s="13" t="s">
        <v>138</v>
      </c>
      <c r="F48" s="12" t="s">
        <v>139</v>
      </c>
      <c r="G48" s="11">
        <f t="shared" si="6"/>
        <v>43343</v>
      </c>
      <c r="H48" s="11">
        <f t="shared" si="7"/>
        <v>43350</v>
      </c>
      <c r="I48" s="11">
        <f t="shared" si="8"/>
        <v>43371</v>
      </c>
      <c r="J48" s="11">
        <v>43377</v>
      </c>
      <c r="K48" s="9"/>
      <c r="L48" s="9"/>
      <c r="M48" s="9"/>
    </row>
    <row r="49" spans="1:14" ht="41.25" customHeight="1" x14ac:dyDescent="0.2">
      <c r="A49" s="16" t="s">
        <v>38</v>
      </c>
      <c r="B49" s="15"/>
      <c r="C49" s="14" t="s">
        <v>140</v>
      </c>
      <c r="D49" s="13" t="s">
        <v>114</v>
      </c>
      <c r="E49" s="13" t="s">
        <v>141</v>
      </c>
      <c r="F49" s="12" t="s">
        <v>142</v>
      </c>
      <c r="G49" s="11">
        <f t="shared" si="6"/>
        <v>43350</v>
      </c>
      <c r="H49" s="11">
        <f t="shared" si="7"/>
        <v>43357</v>
      </c>
      <c r="I49" s="11">
        <f t="shared" si="8"/>
        <v>43378</v>
      </c>
      <c r="J49" s="11">
        <v>43384</v>
      </c>
      <c r="K49" s="9"/>
      <c r="L49" s="9"/>
      <c r="M49" s="9"/>
      <c r="N49" s="23" t="s">
        <v>75</v>
      </c>
    </row>
    <row r="50" spans="1:14" ht="52.5" customHeight="1" x14ac:dyDescent="0.2">
      <c r="A50" s="16" t="s">
        <v>38</v>
      </c>
      <c r="B50" s="15"/>
      <c r="C50" s="14" t="s">
        <v>143</v>
      </c>
      <c r="D50" s="13" t="s">
        <v>114</v>
      </c>
      <c r="E50" s="13" t="s">
        <v>144</v>
      </c>
      <c r="F50" s="12" t="s">
        <v>145</v>
      </c>
      <c r="G50" s="11">
        <f t="shared" si="6"/>
        <v>43350</v>
      </c>
      <c r="H50" s="11">
        <f t="shared" si="7"/>
        <v>43357</v>
      </c>
      <c r="I50" s="11">
        <f t="shared" si="8"/>
        <v>43378</v>
      </c>
      <c r="J50" s="11">
        <v>43384</v>
      </c>
      <c r="K50" s="9"/>
      <c r="L50" s="9"/>
      <c r="M50" s="9"/>
      <c r="N50" s="22"/>
    </row>
    <row r="51" spans="1:14" ht="99.75" customHeight="1" x14ac:dyDescent="0.2">
      <c r="A51" s="16" t="s">
        <v>31</v>
      </c>
      <c r="B51" s="15"/>
      <c r="C51" s="14" t="s">
        <v>146</v>
      </c>
      <c r="D51" s="13" t="s">
        <v>20</v>
      </c>
      <c r="E51" s="13" t="s">
        <v>147</v>
      </c>
      <c r="F51" s="12" t="s">
        <v>148</v>
      </c>
      <c r="G51" s="11">
        <f t="shared" si="6"/>
        <v>43357</v>
      </c>
      <c r="H51" s="11">
        <f t="shared" si="7"/>
        <v>43364</v>
      </c>
      <c r="I51" s="11">
        <f t="shared" si="8"/>
        <v>43385</v>
      </c>
      <c r="J51" s="11">
        <v>43391</v>
      </c>
      <c r="K51" s="9"/>
      <c r="L51" s="9"/>
      <c r="M51" s="9"/>
    </row>
    <row r="52" spans="1:14" ht="54" customHeight="1" x14ac:dyDescent="0.2">
      <c r="A52" s="16" t="s">
        <v>55</v>
      </c>
      <c r="B52" s="15"/>
      <c r="C52" s="14" t="s">
        <v>149</v>
      </c>
      <c r="D52" s="13" t="s">
        <v>20</v>
      </c>
      <c r="E52" s="13" t="s">
        <v>17</v>
      </c>
      <c r="F52" s="12" t="s">
        <v>150</v>
      </c>
      <c r="G52" s="11">
        <f t="shared" si="6"/>
        <v>43729</v>
      </c>
      <c r="H52" s="11">
        <f t="shared" si="7"/>
        <v>43736</v>
      </c>
      <c r="I52" s="11">
        <f t="shared" si="8"/>
        <v>43757</v>
      </c>
      <c r="J52" s="11">
        <v>43763</v>
      </c>
      <c r="K52" s="9"/>
      <c r="L52" s="9"/>
      <c r="M52" s="9"/>
    </row>
    <row r="53" spans="1:14" ht="69.75" customHeight="1" x14ac:dyDescent="0.2">
      <c r="A53" s="16" t="s">
        <v>55</v>
      </c>
      <c r="B53" s="16"/>
      <c r="C53" s="14" t="s">
        <v>151</v>
      </c>
      <c r="D53" s="13" t="s">
        <v>16</v>
      </c>
      <c r="E53" s="13" t="s">
        <v>152</v>
      </c>
      <c r="F53" s="12" t="s">
        <v>153</v>
      </c>
      <c r="G53" s="11">
        <f t="shared" si="6"/>
        <v>43371</v>
      </c>
      <c r="H53" s="11">
        <f t="shared" si="7"/>
        <v>43378</v>
      </c>
      <c r="I53" s="11">
        <f t="shared" si="8"/>
        <v>43399</v>
      </c>
      <c r="J53" s="11">
        <v>43405</v>
      </c>
      <c r="K53" s="9"/>
      <c r="L53" s="9"/>
      <c r="M53" s="9"/>
    </row>
    <row r="54" spans="1:14" ht="68.25" customHeight="1" x14ac:dyDescent="0.2">
      <c r="A54" s="16" t="s">
        <v>55</v>
      </c>
      <c r="B54" s="15"/>
      <c r="C54" s="14" t="s">
        <v>154</v>
      </c>
      <c r="D54" s="13" t="s">
        <v>20</v>
      </c>
      <c r="E54" s="13" t="s">
        <v>17</v>
      </c>
      <c r="F54" s="12" t="s">
        <v>155</v>
      </c>
      <c r="G54" s="11">
        <f t="shared" si="6"/>
        <v>43378</v>
      </c>
      <c r="H54" s="11">
        <f t="shared" si="7"/>
        <v>43385</v>
      </c>
      <c r="I54" s="11">
        <f t="shared" si="8"/>
        <v>43406</v>
      </c>
      <c r="J54" s="11">
        <v>43412</v>
      </c>
      <c r="K54" s="9"/>
      <c r="L54" s="9"/>
      <c r="M54" s="9"/>
    </row>
    <row r="55" spans="1:14" ht="114" customHeight="1" x14ac:dyDescent="0.2">
      <c r="A55" s="16" t="s">
        <v>55</v>
      </c>
      <c r="B55" s="15"/>
      <c r="C55" s="14" t="s">
        <v>156</v>
      </c>
      <c r="D55" s="13" t="s">
        <v>157</v>
      </c>
      <c r="E55" s="13" t="s">
        <v>17</v>
      </c>
      <c r="F55" s="12" t="s">
        <v>158</v>
      </c>
      <c r="G55" s="11">
        <f t="shared" si="6"/>
        <v>43385</v>
      </c>
      <c r="H55" s="11">
        <f t="shared" si="7"/>
        <v>43392</v>
      </c>
      <c r="I55" s="11">
        <f t="shared" si="8"/>
        <v>43413</v>
      </c>
      <c r="J55" s="11">
        <v>43419</v>
      </c>
      <c r="K55" s="9"/>
      <c r="L55" s="9"/>
      <c r="M55" s="9"/>
    </row>
    <row r="56" spans="1:14" ht="41.25" customHeight="1" x14ac:dyDescent="0.2">
      <c r="A56" s="16" t="s">
        <v>55</v>
      </c>
      <c r="B56" s="15"/>
      <c r="C56" s="14" t="s">
        <v>68</v>
      </c>
      <c r="D56" s="13" t="s">
        <v>20</v>
      </c>
      <c r="E56" s="13" t="s">
        <v>17</v>
      </c>
      <c r="F56" s="12" t="s">
        <v>159</v>
      </c>
      <c r="G56" s="11">
        <f t="shared" si="6"/>
        <v>43392</v>
      </c>
      <c r="H56" s="11">
        <f t="shared" si="7"/>
        <v>43399</v>
      </c>
      <c r="I56" s="11">
        <f t="shared" si="8"/>
        <v>43420</v>
      </c>
      <c r="J56" s="11">
        <v>43426</v>
      </c>
      <c r="K56" s="9"/>
      <c r="L56" s="9"/>
      <c r="M56" s="9"/>
    </row>
    <row r="57" spans="1:14" ht="30" x14ac:dyDescent="0.2">
      <c r="A57" s="16" t="s">
        <v>31</v>
      </c>
      <c r="B57" s="15"/>
      <c r="C57" s="18" t="s">
        <v>160</v>
      </c>
      <c r="D57" s="13" t="s">
        <v>20</v>
      </c>
      <c r="E57" s="13" t="s">
        <v>17</v>
      </c>
      <c r="F57" s="12" t="s">
        <v>89</v>
      </c>
      <c r="G57" s="11">
        <f t="shared" si="6"/>
        <v>43392</v>
      </c>
      <c r="H57" s="11">
        <f t="shared" si="7"/>
        <v>43399</v>
      </c>
      <c r="I57" s="11">
        <f t="shared" si="8"/>
        <v>43420</v>
      </c>
      <c r="J57" s="11">
        <v>43426</v>
      </c>
      <c r="K57" s="17"/>
      <c r="L57" s="9"/>
      <c r="M57" s="9"/>
    </row>
    <row r="58" spans="1:14" ht="42.75" customHeight="1" x14ac:dyDescent="0.2">
      <c r="A58" s="16" t="s">
        <v>48</v>
      </c>
      <c r="B58" s="15"/>
      <c r="C58" s="13" t="s">
        <v>161</v>
      </c>
      <c r="D58" s="13"/>
      <c r="E58" s="13"/>
      <c r="F58" s="14"/>
      <c r="G58" s="11">
        <f t="shared" si="6"/>
        <v>43392</v>
      </c>
      <c r="H58" s="11">
        <f t="shared" si="7"/>
        <v>43399</v>
      </c>
      <c r="I58" s="11">
        <f t="shared" si="8"/>
        <v>43420</v>
      </c>
      <c r="J58" s="11">
        <v>43426</v>
      </c>
      <c r="K58" s="9"/>
      <c r="L58" s="9"/>
      <c r="M58" s="9"/>
    </row>
    <row r="59" spans="1:14" ht="51.25" customHeight="1" x14ac:dyDescent="0.2">
      <c r="A59" s="16" t="s">
        <v>48</v>
      </c>
      <c r="B59" s="15"/>
      <c r="C59" s="13" t="s">
        <v>162</v>
      </c>
      <c r="D59" s="13" t="s">
        <v>163</v>
      </c>
      <c r="E59" s="13" t="s">
        <v>164</v>
      </c>
      <c r="F59" s="12" t="s">
        <v>165</v>
      </c>
      <c r="G59" s="11">
        <f t="shared" si="6"/>
        <v>43399</v>
      </c>
      <c r="H59" s="11">
        <f t="shared" si="7"/>
        <v>43406</v>
      </c>
      <c r="I59" s="11">
        <f t="shared" si="8"/>
        <v>43427</v>
      </c>
      <c r="J59" s="11">
        <v>43433</v>
      </c>
      <c r="K59" s="9"/>
      <c r="L59" s="9"/>
      <c r="M59" s="9"/>
    </row>
    <row r="60" spans="1:14" ht="38.25" customHeight="1" x14ac:dyDescent="0.2">
      <c r="A60" s="16" t="s">
        <v>38</v>
      </c>
      <c r="B60" s="15"/>
      <c r="C60" s="13" t="s">
        <v>166</v>
      </c>
      <c r="D60" s="13"/>
      <c r="E60" s="13"/>
      <c r="F60" s="12"/>
      <c r="G60" s="11">
        <f t="shared" si="6"/>
        <v>43406</v>
      </c>
      <c r="H60" s="11">
        <f t="shared" si="7"/>
        <v>43413</v>
      </c>
      <c r="I60" s="11">
        <f t="shared" si="8"/>
        <v>43434</v>
      </c>
      <c r="J60" s="11">
        <v>43440</v>
      </c>
      <c r="K60" s="9"/>
      <c r="L60" s="9"/>
      <c r="M60" s="9"/>
    </row>
    <row r="61" spans="1:14" ht="45" x14ac:dyDescent="0.2">
      <c r="A61" s="16" t="s">
        <v>48</v>
      </c>
      <c r="B61" s="15"/>
      <c r="C61" s="13" t="s">
        <v>167</v>
      </c>
      <c r="D61" s="13" t="s">
        <v>50</v>
      </c>
      <c r="E61" s="13" t="s">
        <v>17</v>
      </c>
      <c r="F61" s="14" t="s">
        <v>51</v>
      </c>
      <c r="G61" s="11">
        <f t="shared" si="6"/>
        <v>43406</v>
      </c>
      <c r="H61" s="11">
        <f t="shared" si="7"/>
        <v>43413</v>
      </c>
      <c r="I61" s="11">
        <f t="shared" si="8"/>
        <v>43434</v>
      </c>
      <c r="J61" s="11">
        <v>43440</v>
      </c>
      <c r="K61" s="9"/>
      <c r="L61" s="9"/>
      <c r="M61" s="9"/>
    </row>
    <row r="62" spans="1:14" ht="120" x14ac:dyDescent="0.2">
      <c r="A62" s="16" t="s">
        <v>14</v>
      </c>
      <c r="B62" s="15"/>
      <c r="C62" s="14" t="s">
        <v>19</v>
      </c>
      <c r="D62" s="13" t="s">
        <v>20</v>
      </c>
      <c r="E62" s="13" t="s">
        <v>21</v>
      </c>
      <c r="F62" s="12" t="s">
        <v>22</v>
      </c>
      <c r="G62" s="11">
        <f t="shared" si="6"/>
        <v>43413</v>
      </c>
      <c r="H62" s="11">
        <f t="shared" si="7"/>
        <v>43420</v>
      </c>
      <c r="I62" s="11">
        <f t="shared" si="8"/>
        <v>43441</v>
      </c>
      <c r="J62" s="11">
        <v>43447</v>
      </c>
      <c r="K62" s="11"/>
      <c r="L62" s="9"/>
      <c r="M62" s="9"/>
    </row>
    <row r="63" spans="1:14" ht="54" customHeight="1" x14ac:dyDescent="0.2">
      <c r="A63" s="16"/>
      <c r="B63" s="15"/>
      <c r="C63" s="14"/>
      <c r="D63" s="13"/>
      <c r="E63" s="13"/>
      <c r="F63" s="12"/>
      <c r="G63" s="11">
        <f t="shared" si="6"/>
        <v>43413</v>
      </c>
      <c r="H63" s="11">
        <f t="shared" si="7"/>
        <v>43420</v>
      </c>
      <c r="I63" s="11">
        <f t="shared" si="8"/>
        <v>43441</v>
      </c>
      <c r="J63" s="11">
        <v>43447</v>
      </c>
      <c r="K63" s="9"/>
      <c r="L63" s="9"/>
      <c r="M63" s="9"/>
    </row>
    <row r="64" spans="1:14" ht="172.5" customHeight="1" x14ac:dyDescent="0.2">
      <c r="A64" s="16" t="s">
        <v>14</v>
      </c>
      <c r="B64" s="15"/>
      <c r="C64" s="18" t="s">
        <v>168</v>
      </c>
      <c r="D64" s="21" t="s">
        <v>124</v>
      </c>
      <c r="E64" s="21" t="s">
        <v>169</v>
      </c>
      <c r="F64" s="20" t="s">
        <v>170</v>
      </c>
      <c r="G64" s="11">
        <f t="shared" si="6"/>
        <v>43434</v>
      </c>
      <c r="H64" s="11">
        <f t="shared" si="7"/>
        <v>43441</v>
      </c>
      <c r="I64" s="11">
        <f t="shared" si="8"/>
        <v>43462</v>
      </c>
      <c r="J64" s="11">
        <v>43468</v>
      </c>
      <c r="K64" s="9"/>
      <c r="L64" s="9"/>
      <c r="M64" s="19"/>
    </row>
    <row r="65" spans="1:13" ht="15" x14ac:dyDescent="0.2">
      <c r="A65" s="16" t="s">
        <v>171</v>
      </c>
      <c r="B65" s="16"/>
      <c r="C65" s="14"/>
      <c r="D65" s="13"/>
      <c r="E65" s="13"/>
      <c r="F65" s="12"/>
      <c r="G65" s="11">
        <f t="shared" ref="G65:G70" si="9">H65-7</f>
        <v>43448</v>
      </c>
      <c r="H65" s="11">
        <f t="shared" ref="H65:H70" si="10">I65-21</f>
        <v>43455</v>
      </c>
      <c r="I65" s="11">
        <f t="shared" ref="I65:I70" si="11">J65-6</f>
        <v>43476</v>
      </c>
      <c r="J65" s="11">
        <v>43482</v>
      </c>
      <c r="K65" s="9"/>
      <c r="L65" s="9"/>
      <c r="M65" s="9"/>
    </row>
    <row r="66" spans="1:13" ht="30" x14ac:dyDescent="0.2">
      <c r="A66" s="16" t="s">
        <v>31</v>
      </c>
      <c r="B66" s="15"/>
      <c r="C66" s="14" t="s">
        <v>172</v>
      </c>
      <c r="D66" s="13" t="s">
        <v>20</v>
      </c>
      <c r="E66" s="13" t="s">
        <v>17</v>
      </c>
      <c r="F66" s="14" t="s">
        <v>44</v>
      </c>
      <c r="G66" s="11">
        <f t="shared" si="9"/>
        <v>43441</v>
      </c>
      <c r="H66" s="11">
        <f t="shared" si="10"/>
        <v>43448</v>
      </c>
      <c r="I66" s="11">
        <f t="shared" si="11"/>
        <v>43469</v>
      </c>
      <c r="J66" s="11">
        <v>43475</v>
      </c>
      <c r="K66" s="9"/>
      <c r="L66" s="9"/>
      <c r="M66" s="9"/>
    </row>
    <row r="67" spans="1:13" ht="30" x14ac:dyDescent="0.2">
      <c r="A67" s="16" t="s">
        <v>38</v>
      </c>
      <c r="B67" s="15"/>
      <c r="C67" s="14" t="s">
        <v>173</v>
      </c>
      <c r="D67" s="13" t="s">
        <v>46</v>
      </c>
      <c r="E67" s="13" t="s">
        <v>17</v>
      </c>
      <c r="F67" s="14" t="s">
        <v>44</v>
      </c>
      <c r="G67" s="11">
        <f t="shared" si="9"/>
        <v>43441</v>
      </c>
      <c r="H67" s="11">
        <f t="shared" si="10"/>
        <v>43448</v>
      </c>
      <c r="I67" s="11">
        <f t="shared" si="11"/>
        <v>43469</v>
      </c>
      <c r="J67" s="11">
        <v>43475</v>
      </c>
      <c r="K67" s="9"/>
      <c r="L67" s="9"/>
      <c r="M67" s="9"/>
    </row>
    <row r="68" spans="1:13" ht="48" customHeight="1" x14ac:dyDescent="0.2">
      <c r="A68" s="16" t="s">
        <v>48</v>
      </c>
      <c r="B68" s="15"/>
      <c r="C68" s="13" t="s">
        <v>161</v>
      </c>
      <c r="D68" s="13"/>
      <c r="E68" s="13"/>
      <c r="F68" s="14"/>
      <c r="G68" s="11">
        <f t="shared" si="9"/>
        <v>43441</v>
      </c>
      <c r="H68" s="11">
        <f t="shared" si="10"/>
        <v>43448</v>
      </c>
      <c r="I68" s="11">
        <f t="shared" si="11"/>
        <v>43469</v>
      </c>
      <c r="J68" s="11">
        <v>43475</v>
      </c>
      <c r="K68" s="9"/>
      <c r="L68" s="9"/>
      <c r="M68" s="9"/>
    </row>
    <row r="69" spans="1:13" ht="45" x14ac:dyDescent="0.2">
      <c r="A69" s="16" t="s">
        <v>27</v>
      </c>
      <c r="B69" s="15"/>
      <c r="C69" s="14" t="s">
        <v>110</v>
      </c>
      <c r="D69" s="13" t="s">
        <v>16</v>
      </c>
      <c r="E69" s="13" t="s">
        <v>174</v>
      </c>
      <c r="F69" s="14" t="s">
        <v>175</v>
      </c>
      <c r="G69" s="11">
        <f t="shared" si="9"/>
        <v>43441</v>
      </c>
      <c r="H69" s="11">
        <f t="shared" si="10"/>
        <v>43448</v>
      </c>
      <c r="I69" s="11">
        <f t="shared" si="11"/>
        <v>43469</v>
      </c>
      <c r="J69" s="11">
        <v>43475</v>
      </c>
      <c r="K69" s="9"/>
      <c r="L69" s="9"/>
      <c r="M69" s="9"/>
    </row>
    <row r="70" spans="1:13" ht="30" x14ac:dyDescent="0.2">
      <c r="A70" s="16" t="s">
        <v>55</v>
      </c>
      <c r="B70" s="15"/>
      <c r="C70" s="14" t="s">
        <v>176</v>
      </c>
      <c r="D70" s="13" t="s">
        <v>20</v>
      </c>
      <c r="E70" s="13" t="s">
        <v>17</v>
      </c>
      <c r="F70" s="12" t="s">
        <v>177</v>
      </c>
      <c r="G70" s="11">
        <f t="shared" si="9"/>
        <v>43448</v>
      </c>
      <c r="H70" s="11">
        <f t="shared" si="10"/>
        <v>43455</v>
      </c>
      <c r="I70" s="11">
        <f t="shared" si="11"/>
        <v>43476</v>
      </c>
      <c r="J70" s="11">
        <v>43482</v>
      </c>
      <c r="K70" s="9"/>
      <c r="L70" s="9"/>
      <c r="M70" s="9"/>
    </row>
    <row r="71" spans="1:13" x14ac:dyDescent="0.2">
      <c r="A71" s="16"/>
      <c r="B71" s="15"/>
      <c r="C71" s="14"/>
      <c r="D71" s="13"/>
      <c r="E71" s="13"/>
      <c r="F71" s="12"/>
      <c r="G71" s="11" t="s">
        <v>178</v>
      </c>
      <c r="H71" s="11" t="s">
        <v>178</v>
      </c>
      <c r="I71" s="11" t="s">
        <v>178</v>
      </c>
      <c r="J71" s="11" t="s">
        <v>178</v>
      </c>
      <c r="K71" s="9"/>
      <c r="L71" s="9"/>
      <c r="M71" s="9"/>
    </row>
    <row r="72" spans="1:13" x14ac:dyDescent="0.2">
      <c r="A72" s="16"/>
      <c r="B72" s="15"/>
      <c r="C72" s="14"/>
      <c r="D72" s="13"/>
      <c r="E72" s="13"/>
      <c r="F72" s="12"/>
      <c r="G72" s="11" t="s">
        <v>178</v>
      </c>
      <c r="H72" s="11" t="s">
        <v>178</v>
      </c>
      <c r="I72" s="11" t="s">
        <v>178</v>
      </c>
      <c r="J72" s="11" t="s">
        <v>178</v>
      </c>
      <c r="K72" s="9"/>
      <c r="L72" s="9"/>
      <c r="M72" s="9"/>
    </row>
    <row r="73" spans="1:13" ht="45" x14ac:dyDescent="0.2">
      <c r="A73" s="16" t="s">
        <v>31</v>
      </c>
      <c r="B73" s="15"/>
      <c r="C73" s="14" t="s">
        <v>32</v>
      </c>
      <c r="D73" s="13" t="s">
        <v>20</v>
      </c>
      <c r="E73" s="13" t="s">
        <v>33</v>
      </c>
      <c r="F73" s="12" t="s">
        <v>179</v>
      </c>
      <c r="G73" s="11">
        <f t="shared" ref="G73:G82" si="12">H73-7</f>
        <v>43469</v>
      </c>
      <c r="H73" s="11">
        <f t="shared" ref="H73:H82" si="13">I73-21</f>
        <v>43476</v>
      </c>
      <c r="I73" s="11">
        <f t="shared" ref="I73:I82" si="14">J73-6</f>
        <v>43497</v>
      </c>
      <c r="J73" s="11">
        <v>43503</v>
      </c>
      <c r="K73" s="9"/>
      <c r="L73" s="9"/>
      <c r="M73" s="9"/>
    </row>
    <row r="74" spans="1:13" ht="30" x14ac:dyDescent="0.2">
      <c r="A74" s="16" t="s">
        <v>31</v>
      </c>
      <c r="B74" s="15"/>
      <c r="C74" s="14" t="s">
        <v>35</v>
      </c>
      <c r="D74" s="13" t="s">
        <v>20</v>
      </c>
      <c r="E74" s="13" t="s">
        <v>180</v>
      </c>
      <c r="F74" s="12" t="s">
        <v>181</v>
      </c>
      <c r="G74" s="11">
        <f t="shared" si="12"/>
        <v>43469</v>
      </c>
      <c r="H74" s="11">
        <f t="shared" si="13"/>
        <v>43476</v>
      </c>
      <c r="I74" s="11">
        <f t="shared" si="14"/>
        <v>43497</v>
      </c>
      <c r="J74" s="11">
        <v>43503</v>
      </c>
      <c r="K74" s="9"/>
      <c r="L74" s="9"/>
      <c r="M74" s="9"/>
    </row>
    <row r="75" spans="1:13" ht="120" x14ac:dyDescent="0.2">
      <c r="A75" s="16" t="s">
        <v>106</v>
      </c>
      <c r="B75" s="15"/>
      <c r="C75" s="14" t="s">
        <v>182</v>
      </c>
      <c r="D75" s="13" t="s">
        <v>124</v>
      </c>
      <c r="E75" s="13" t="s">
        <v>108</v>
      </c>
      <c r="F75" s="12" t="s">
        <v>183</v>
      </c>
      <c r="G75" s="11">
        <f t="shared" si="12"/>
        <v>43476</v>
      </c>
      <c r="H75" s="11">
        <f t="shared" si="13"/>
        <v>43483</v>
      </c>
      <c r="I75" s="11">
        <f t="shared" si="14"/>
        <v>43504</v>
      </c>
      <c r="J75" s="11">
        <v>43510</v>
      </c>
      <c r="K75" s="9"/>
      <c r="L75" s="9"/>
      <c r="M75" s="19"/>
    </row>
    <row r="76" spans="1:13" ht="60" x14ac:dyDescent="0.2">
      <c r="A76" s="16" t="s">
        <v>184</v>
      </c>
      <c r="B76" s="15"/>
      <c r="C76" s="14" t="s">
        <v>185</v>
      </c>
      <c r="D76" s="13" t="s">
        <v>20</v>
      </c>
      <c r="E76" s="13" t="s">
        <v>147</v>
      </c>
      <c r="F76" s="12" t="s">
        <v>148</v>
      </c>
      <c r="G76" s="11">
        <f t="shared" si="12"/>
        <v>43483</v>
      </c>
      <c r="H76" s="11">
        <f t="shared" si="13"/>
        <v>43490</v>
      </c>
      <c r="I76" s="11">
        <f t="shared" si="14"/>
        <v>43511</v>
      </c>
      <c r="J76" s="11">
        <v>43517</v>
      </c>
      <c r="K76" s="9"/>
      <c r="L76" s="9"/>
      <c r="M76" s="9"/>
    </row>
    <row r="77" spans="1:13" ht="15" x14ac:dyDescent="0.2">
      <c r="A77" s="16" t="s">
        <v>186</v>
      </c>
      <c r="B77" s="15"/>
      <c r="C77" s="14" t="s">
        <v>187</v>
      </c>
      <c r="D77" s="13"/>
      <c r="E77" s="13"/>
      <c r="F77" s="12"/>
      <c r="G77" s="11">
        <f t="shared" si="12"/>
        <v>43490</v>
      </c>
      <c r="H77" s="11">
        <f t="shared" si="13"/>
        <v>43497</v>
      </c>
      <c r="I77" s="11">
        <f t="shared" si="14"/>
        <v>43518</v>
      </c>
      <c r="J77" s="11">
        <v>43524</v>
      </c>
      <c r="K77" s="9"/>
      <c r="L77" s="9"/>
      <c r="M77" s="9"/>
    </row>
    <row r="78" spans="1:13" ht="120" x14ac:dyDescent="0.2">
      <c r="A78" s="16" t="s">
        <v>14</v>
      </c>
      <c r="B78" s="15"/>
      <c r="C78" s="14" t="s">
        <v>19</v>
      </c>
      <c r="D78" s="13" t="s">
        <v>20</v>
      </c>
      <c r="E78" s="13" t="s">
        <v>21</v>
      </c>
      <c r="F78" s="12" t="s">
        <v>22</v>
      </c>
      <c r="G78" s="11">
        <f t="shared" si="12"/>
        <v>43497</v>
      </c>
      <c r="H78" s="11">
        <f t="shared" si="13"/>
        <v>43504</v>
      </c>
      <c r="I78" s="11">
        <f t="shared" si="14"/>
        <v>43525</v>
      </c>
      <c r="J78" s="11">
        <v>43531</v>
      </c>
      <c r="K78" s="11"/>
      <c r="L78" s="9"/>
      <c r="M78" s="9"/>
    </row>
    <row r="79" spans="1:13" ht="60" x14ac:dyDescent="0.2">
      <c r="A79" s="16" t="s">
        <v>55</v>
      </c>
      <c r="B79" s="15"/>
      <c r="C79" s="14" t="s">
        <v>188</v>
      </c>
      <c r="D79" s="13" t="s">
        <v>59</v>
      </c>
      <c r="E79" s="13" t="s">
        <v>17</v>
      </c>
      <c r="F79" s="12" t="s">
        <v>189</v>
      </c>
      <c r="G79" s="11">
        <f t="shared" si="12"/>
        <v>43132</v>
      </c>
      <c r="H79" s="11">
        <f t="shared" si="13"/>
        <v>43139</v>
      </c>
      <c r="I79" s="11">
        <f t="shared" si="14"/>
        <v>43160</v>
      </c>
      <c r="J79" s="10">
        <v>43166</v>
      </c>
      <c r="K79" s="9"/>
      <c r="L79" s="9"/>
      <c r="M79" s="9"/>
    </row>
    <row r="80" spans="1:13" ht="120" x14ac:dyDescent="0.2">
      <c r="A80" s="16" t="s">
        <v>55</v>
      </c>
      <c r="B80" s="15"/>
      <c r="C80" s="14" t="s">
        <v>190</v>
      </c>
      <c r="D80" s="13" t="s">
        <v>191</v>
      </c>
      <c r="E80" s="13" t="s">
        <v>17</v>
      </c>
      <c r="F80" s="12" t="s">
        <v>192</v>
      </c>
      <c r="G80" s="11">
        <f t="shared" si="12"/>
        <v>43504</v>
      </c>
      <c r="H80" s="11">
        <f t="shared" si="13"/>
        <v>43511</v>
      </c>
      <c r="I80" s="11">
        <f t="shared" si="14"/>
        <v>43532</v>
      </c>
      <c r="J80" s="11">
        <v>43538</v>
      </c>
      <c r="K80" s="9"/>
      <c r="L80" s="9"/>
      <c r="M80" s="9"/>
    </row>
    <row r="81" spans="1:13" ht="30" x14ac:dyDescent="0.2">
      <c r="A81" s="16" t="s">
        <v>184</v>
      </c>
      <c r="B81" s="15"/>
      <c r="C81" s="18" t="s">
        <v>193</v>
      </c>
      <c r="D81" s="13" t="s">
        <v>20</v>
      </c>
      <c r="E81" s="13" t="s">
        <v>17</v>
      </c>
      <c r="F81" s="12" t="s">
        <v>89</v>
      </c>
      <c r="G81" s="11">
        <f t="shared" si="12"/>
        <v>43511</v>
      </c>
      <c r="H81" s="11">
        <f t="shared" si="13"/>
        <v>43518</v>
      </c>
      <c r="I81" s="11">
        <f t="shared" si="14"/>
        <v>43539</v>
      </c>
      <c r="J81" s="10">
        <v>43545</v>
      </c>
      <c r="K81" s="17"/>
      <c r="L81" s="9"/>
      <c r="M81" s="9"/>
    </row>
    <row r="82" spans="1:13" ht="105" x14ac:dyDescent="0.2">
      <c r="A82" s="16" t="s">
        <v>194</v>
      </c>
      <c r="B82" s="15"/>
      <c r="C82" s="14" t="s">
        <v>195</v>
      </c>
      <c r="D82" s="13" t="s">
        <v>124</v>
      </c>
      <c r="E82" s="13" t="s">
        <v>108</v>
      </c>
      <c r="F82" s="12" t="s">
        <v>196</v>
      </c>
      <c r="G82" s="11">
        <f t="shared" si="12"/>
        <v>43511</v>
      </c>
      <c r="H82" s="11">
        <f t="shared" si="13"/>
        <v>43518</v>
      </c>
      <c r="I82" s="11">
        <f t="shared" si="14"/>
        <v>43539</v>
      </c>
      <c r="J82" s="10">
        <v>43545</v>
      </c>
      <c r="K82" s="9"/>
      <c r="L82" s="9"/>
      <c r="M82" s="9"/>
    </row>
    <row r="85" spans="1:13" x14ac:dyDescent="0.2">
      <c r="M85" s="8"/>
    </row>
    <row r="90" spans="1:13" ht="15" thickBot="1" x14ac:dyDescent="0.25"/>
    <row r="91" spans="1:13" ht="15" thickBot="1" x14ac:dyDescent="0.25">
      <c r="F91" s="7"/>
    </row>
  </sheetData>
  <autoFilter ref="A3:Q82" xr:uid="{00000000-0009-0000-0000-000000000000}"/>
  <customSheetViews>
    <customSheetView guid="{D60E86EB-F5F3-43AC-A4F6-D4B3DC453DD2}"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1"/>
      <autoFilter ref="A3:Q82" xr:uid="{00000000-0000-0000-0000-000000000000}"/>
    </customSheetView>
    <customSheetView guid="{A14B8E4B-3F8F-4606-8E44-39BB9FEA4A2E}"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2"/>
      <autoFilter ref="A3:Q82" xr:uid="{00000000-0000-0000-0000-000000000000}"/>
    </customSheetView>
    <customSheetView guid="{5B3AED00-93DF-4FAB-9F3C-5DA9CBE9CC8B}" scale="60" fitToPage="1" showAutoFilter="1" state="hidden">
      <pane xSplit="3" ySplit="3" topLeftCell="D10" activePane="bottomRight" state="frozen"/>
      <selection pane="bottomRight" activeCell="E7" sqref="E7"/>
      <pageMargins left="0" right="0" top="0" bottom="0" header="0" footer="0"/>
      <pageSetup paperSize="5" scale="37" fitToHeight="0" orientation="portrait" r:id="rId3"/>
      <autoFilter ref="A3:Q82" xr:uid="{00000000-0000-0000-0000-000000000000}"/>
    </customSheetView>
    <customSheetView guid="{22257EB2-3327-40FC-8113-145770006338}"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4"/>
      <autoFilter ref="A3:Q82" xr:uid="{00000000-0000-0000-0000-000000000000}"/>
    </customSheetView>
    <customSheetView guid="{A419E118-27CE-453F-8E2E-57861CD2041E}"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5"/>
      <autoFilter ref="A3:Q82" xr:uid="{00000000-0000-0000-0000-000000000000}"/>
    </customSheetView>
    <customSheetView guid="{73078B99-6B6B-4F3B-AEEA-5AC4F88B9E68}"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6"/>
      <autoFilter ref="A3:Q82" xr:uid="{00000000-0000-0000-0000-000000000000}"/>
    </customSheetView>
    <customSheetView guid="{185A5CD5-3184-493D-8586-15BEEE1E3F5A}"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7"/>
      <autoFilter ref="A3:Q82" xr:uid="{00000000-0000-0000-0000-000000000000}"/>
    </customSheetView>
  </customSheetViews>
  <mergeCells count="1">
    <mergeCell ref="A2:J2"/>
  </mergeCells>
  <pageMargins left="0.25" right="0.25" top="0.75" bottom="0.75" header="0.3" footer="0.3"/>
  <pageSetup paperSize="5" scale="37" fitToHeight="0"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3"/>
  <sheetViews>
    <sheetView zoomScaleNormal="85" workbookViewId="0">
      <pane ySplit="2" topLeftCell="A3" activePane="bottomLeft" state="frozen"/>
      <selection pane="bottomLeft" sqref="A1:K3"/>
    </sheetView>
  </sheetViews>
  <sheetFormatPr baseColWidth="10" defaultColWidth="8.83203125" defaultRowHeight="15" x14ac:dyDescent="0.2"/>
  <cols>
    <col min="1" max="1" width="18.5" customWidth="1"/>
    <col min="3" max="3" width="23.1640625" customWidth="1"/>
    <col min="4" max="4" width="11.83203125" customWidth="1"/>
    <col min="5" max="5" width="11.5" bestFit="1" customWidth="1"/>
    <col min="6" max="6" width="47.83203125" customWidth="1"/>
    <col min="7" max="7" width="12" customWidth="1"/>
    <col min="8" max="8" width="11.1640625" customWidth="1"/>
    <col min="9" max="9" width="10.1640625" customWidth="1"/>
    <col min="10" max="10" width="10.5" customWidth="1"/>
    <col min="11" max="11" width="8.83203125" style="78"/>
  </cols>
  <sheetData>
    <row r="1" spans="1:11" ht="16" thickBot="1" x14ac:dyDescent="0.25">
      <c r="A1" s="54" t="s">
        <v>197</v>
      </c>
    </row>
    <row r="2" spans="1:11" ht="46" thickBot="1" x14ac:dyDescent="0.25">
      <c r="A2" s="50" t="s">
        <v>0</v>
      </c>
      <c r="B2" s="51" t="s">
        <v>1</v>
      </c>
      <c r="C2" s="51" t="s">
        <v>2</v>
      </c>
      <c r="D2" s="51" t="s">
        <v>3</v>
      </c>
      <c r="E2" s="51" t="s">
        <v>4</v>
      </c>
      <c r="F2" s="51" t="s">
        <v>5</v>
      </c>
      <c r="G2" s="52" t="s">
        <v>6</v>
      </c>
      <c r="H2" s="52" t="s">
        <v>7</v>
      </c>
      <c r="I2" s="52" t="s">
        <v>8</v>
      </c>
      <c r="J2" s="53" t="s">
        <v>9</v>
      </c>
      <c r="K2" s="76" t="s">
        <v>11</v>
      </c>
    </row>
    <row r="3" spans="1:11" ht="192" x14ac:dyDescent="0.2">
      <c r="A3" s="81" t="str">
        <f>VLOOKUP(C3,'2018-19 Needs Trade Grid'!$C:$L,10,0)</f>
        <v>Beer &amp; Cider</v>
      </c>
      <c r="B3" s="63"/>
      <c r="C3" s="16" t="s">
        <v>198</v>
      </c>
      <c r="D3" s="62" t="str">
        <f>VLOOKUP($C3,'2018-19 Needs Trade Grid'!$C:$F,2,0)</f>
        <v>Canada (Ontario)</v>
      </c>
      <c r="E3" s="62" t="str">
        <f>VLOOKUP($C3,'2018-19 Needs Trade Grid'!$C:$F,3,0)</f>
        <v>Various</v>
      </c>
      <c r="F3" s="62" t="str">
        <f>VLOOKUP($C3,'2018-19 Needs Trade Grid'!$C:$F,4,0)</f>
        <v>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(September 16 - December 8).
All tasting/lab and marketing samples must arrive labeled with the NISS or LCBO #. All lab samples go to the attention of Karen Carter.</v>
      </c>
      <c r="G3" s="66">
        <v>43525</v>
      </c>
      <c r="H3" s="66">
        <v>43532</v>
      </c>
      <c r="I3" s="66">
        <v>43553</v>
      </c>
      <c r="J3" s="65">
        <v>43559</v>
      </c>
      <c r="K3" s="77">
        <f>VLOOKUP(C3,'2018-19 Needs Trade Grid'!$C:$L,9,0)</f>
        <v>3</v>
      </c>
    </row>
    <row r="4" spans="1:11" ht="40.5" customHeight="1" x14ac:dyDescent="0.2">
      <c r="A4" s="81" t="s">
        <v>48</v>
      </c>
      <c r="B4" s="63"/>
      <c r="C4" s="16" t="s">
        <v>199</v>
      </c>
      <c r="D4" s="62" t="s">
        <v>200</v>
      </c>
      <c r="E4" s="62" t="s">
        <v>201</v>
      </c>
      <c r="F4" s="62" t="s">
        <v>202</v>
      </c>
      <c r="G4" s="66">
        <v>43532</v>
      </c>
      <c r="H4" s="66">
        <v>43539</v>
      </c>
      <c r="I4" s="66">
        <v>43560</v>
      </c>
      <c r="J4" s="65">
        <v>43566</v>
      </c>
      <c r="K4" s="77">
        <v>6</v>
      </c>
    </row>
    <row r="5" spans="1:11" ht="80.5" customHeight="1" x14ac:dyDescent="0.2">
      <c r="A5" s="81" t="s">
        <v>27</v>
      </c>
      <c r="B5" s="64"/>
      <c r="C5" s="16" t="s">
        <v>203</v>
      </c>
      <c r="D5" s="62" t="s">
        <v>16</v>
      </c>
      <c r="E5" s="62" t="s">
        <v>204</v>
      </c>
      <c r="F5" s="62" t="s">
        <v>205</v>
      </c>
      <c r="G5" s="65">
        <v>43539</v>
      </c>
      <c r="H5" s="65">
        <v>43546</v>
      </c>
      <c r="I5" s="65">
        <v>43567</v>
      </c>
      <c r="J5" s="65">
        <v>43573</v>
      </c>
      <c r="K5" s="77">
        <v>10</v>
      </c>
    </row>
    <row r="6" spans="1:11" ht="144.75" customHeight="1" x14ac:dyDescent="0.2">
      <c r="A6" s="81" t="s">
        <v>38</v>
      </c>
      <c r="B6" s="63"/>
      <c r="C6" s="16" t="s">
        <v>206</v>
      </c>
      <c r="D6" s="62" t="s">
        <v>65</v>
      </c>
      <c r="E6" s="62" t="s">
        <v>207</v>
      </c>
      <c r="F6" s="62" t="s">
        <v>208</v>
      </c>
      <c r="G6" s="66">
        <v>43546</v>
      </c>
      <c r="H6" s="66">
        <v>43553</v>
      </c>
      <c r="I6" s="66">
        <v>43574</v>
      </c>
      <c r="J6" s="65">
        <v>43580</v>
      </c>
      <c r="K6" s="77">
        <v>10</v>
      </c>
    </row>
    <row r="7" spans="1:11" ht="66.75" customHeight="1" x14ac:dyDescent="0.2">
      <c r="A7" s="81" t="str">
        <f>VLOOKUP(C7,'2018-19 Needs Trade Grid'!$C:$L,10,0)</f>
        <v>Ontario Wines</v>
      </c>
      <c r="B7" s="64"/>
      <c r="C7" s="16" t="s">
        <v>209</v>
      </c>
      <c r="D7" s="62" t="str">
        <f>VLOOKUP($C7,'2018-19 Needs Trade Grid'!$C:$F,2,0)</f>
        <v>Canada (Ontario)</v>
      </c>
      <c r="E7" s="62" t="str">
        <f>VLOOKUP($C7,'2018-19 Needs Trade Grid'!$C:$F,3,0)</f>
        <v>Various</v>
      </c>
      <c r="F7" s="62" t="str">
        <f>VLOOKUP($C7,'2018-19 Needs Trade Grid'!$C:$F,4,0)</f>
        <v xml:space="preserve">Obtain permission of category/product manager before submitting to ad hoc tenders. For wines not covered in other product calls within this needs letter. </v>
      </c>
      <c r="G7" s="65">
        <v>43553</v>
      </c>
      <c r="H7" s="65">
        <v>43560</v>
      </c>
      <c r="I7" s="65">
        <v>43581</v>
      </c>
      <c r="J7" s="65">
        <v>43587</v>
      </c>
      <c r="K7" s="77">
        <f>VLOOKUP(C7,'2018-19 Needs Trade Grid'!$C:$L,9,0)</f>
        <v>25</v>
      </c>
    </row>
    <row r="8" spans="1:11" ht="74.25" customHeight="1" x14ac:dyDescent="0.2">
      <c r="A8" s="81" t="str">
        <f>VLOOKUP(C8,'2018-19 Needs Trade Grid'!$C:$L,10,0)</f>
        <v>European Wines</v>
      </c>
      <c r="B8" s="64"/>
      <c r="C8" s="16" t="s">
        <v>210</v>
      </c>
      <c r="D8" s="62" t="str">
        <f>VLOOKUP($C8,'2018-19 Needs Trade Grid'!$C:$F,2,0)</f>
        <v>All EW Countries</v>
      </c>
      <c r="E8" s="62" t="str">
        <f>VLOOKUP($C8,'2018-19 Needs Trade Grid'!$C:$F,3,0)</f>
        <v>Various</v>
      </c>
      <c r="F8" s="62" t="str">
        <f>VLOOKUP($C8,'2018-19 Needs Trade Grid'!$C:$F,4,0)</f>
        <v>Obtain permission of category/product manager before submitting to ad hoc tenders. For wines not covered in other product calls within this needs letter, offering outstanding innovation or high rate of success in other markets.</v>
      </c>
      <c r="G8" s="65">
        <v>43553</v>
      </c>
      <c r="H8" s="65">
        <v>43560</v>
      </c>
      <c r="I8" s="65">
        <v>43581</v>
      </c>
      <c r="J8" s="65">
        <v>43587</v>
      </c>
      <c r="K8" s="77">
        <f>VLOOKUP(C8,'2018-19 Needs Trade Grid'!$C:$L,9,0)</f>
        <v>25</v>
      </c>
    </row>
    <row r="9" spans="1:11" ht="89.25" customHeight="1" x14ac:dyDescent="0.2">
      <c r="A9" s="81" t="str">
        <f>VLOOKUP(C9,'2018-19 Needs Trade Grid'!$C:$L,10,0)</f>
        <v>New World Wines</v>
      </c>
      <c r="B9" s="64"/>
      <c r="C9" s="16" t="s">
        <v>211</v>
      </c>
      <c r="D9" s="62" t="str">
        <f>VLOOKUP($C9,'2018-19 Needs Trade Grid'!$C:$F,2,0)</f>
        <v>All NW Countries</v>
      </c>
      <c r="E9" s="62" t="str">
        <f>VLOOKUP($C9,'2018-19 Needs Trade Grid'!$C:$F,3,0)</f>
        <v>Various</v>
      </c>
      <c r="F9" s="62" t="str">
        <f>VLOOKUP($C9,'2018-19 Needs Trade Grid'!$C:$F,4,0)</f>
        <v>For wines directly solicited by the category/product manager. Utilized to capitalize on immediate needs and/or wines not covered in the varietal tenders. Obtain permission of category/product manager before submitting to ad hoc tenders.</v>
      </c>
      <c r="G9" s="65">
        <v>43553</v>
      </c>
      <c r="H9" s="65">
        <v>43560</v>
      </c>
      <c r="I9" s="65">
        <v>43581</v>
      </c>
      <c r="J9" s="65">
        <v>43587</v>
      </c>
      <c r="K9" s="77">
        <f>VLOOKUP(C9,'2018-19 Needs Trade Grid'!$C:$L,9,0)</f>
        <v>25</v>
      </c>
    </row>
    <row r="10" spans="1:11" ht="114" customHeight="1" x14ac:dyDescent="0.2">
      <c r="A10" s="81" t="str">
        <f>VLOOKUP(C10,'2018-19 Needs Trade Grid'!$C:$L,10,0)</f>
        <v>All Wines</v>
      </c>
      <c r="B10" s="63"/>
      <c r="C10" s="16" t="s">
        <v>212</v>
      </c>
      <c r="D10" s="62" t="str">
        <f>VLOOKUP($C10,'2018-19 Needs Trade Grid'!$C:$F,2,0)</f>
        <v>All Countries</v>
      </c>
      <c r="E10" s="62" t="str">
        <f>VLOOKUP($C10,'2018-19 Needs Trade Grid'!$C:$F,3,0)</f>
        <v>$10.95 - $15.95</v>
      </c>
      <c r="F10" s="62" t="str">
        <f>VLOOKUP($C10,'2018-19 Needs Trade Grid'!$C:$F,4,0)</f>
        <v>Focus on wines (still, sparkling, flavoured or fortified) that capitalize on Halloween or Valentine's Day. Preference for wines with labels that provide instant association with these occasions. Considering both new and existing brands. Exceptional price/value is paramount – recommend suppliers divert $/case A&amp;P into sharper price points.</v>
      </c>
      <c r="G10" s="65">
        <v>43553</v>
      </c>
      <c r="H10" s="65">
        <v>43560</v>
      </c>
      <c r="I10" s="65">
        <v>43581</v>
      </c>
      <c r="J10" s="65">
        <v>43587</v>
      </c>
      <c r="K10" s="77">
        <f>VLOOKUP(C10,'2018-19 Needs Trade Grid'!$C:$L,9,0)</f>
        <v>5</v>
      </c>
    </row>
    <row r="11" spans="1:11" ht="50.25" customHeight="1" x14ac:dyDescent="0.2">
      <c r="A11" s="81" t="str">
        <f>VLOOKUP(C11,'2018-19 Needs Trade Grid'!$C:$L,10,0)</f>
        <v>Spirits</v>
      </c>
      <c r="B11" s="109"/>
      <c r="C11" s="16" t="s">
        <v>213</v>
      </c>
      <c r="D11" s="62" t="str">
        <f>VLOOKUP($C11,'2018-19 Needs Trade Grid'!$C:$F,2,0)</f>
        <v>All Countries</v>
      </c>
      <c r="E11" s="62" t="str">
        <f>VLOOKUP($C11,'2018-19 Needs Trade Grid'!$C:$F,3,0)</f>
        <v>Various</v>
      </c>
      <c r="F11" s="62" t="str">
        <f>VLOOKUP($C11,'2018-19 Needs Trade Grid'!$C:$F,4,0)</f>
        <v>Seeking 'online only' gifting offers for key occasions (i.e., stock your bar gift pack + free cocktail accessories VA &amp; recipe booklet with purchase) or products with corporate and personal gifting potential (i.e., customizable or wrapped gifts: pick your bottle's vessel/bag/box, wrap, ribbon, personalized gift tag). Please upload a file with offer details (i.e., products or accessories included). Spirits products included in the packs must already be listed items. NO SAMPLES REQUIRED.</v>
      </c>
      <c r="G11" s="66">
        <v>43560</v>
      </c>
      <c r="H11" s="66">
        <v>43567</v>
      </c>
      <c r="I11" s="66">
        <v>43588</v>
      </c>
      <c r="J11" s="65">
        <v>43594</v>
      </c>
      <c r="K11" s="77">
        <f>VLOOKUP(C11,'2018-19 Needs Trade Grid'!$C:$L,9,0)</f>
        <v>10</v>
      </c>
    </row>
    <row r="12" spans="1:11" ht="50.25" customHeight="1" x14ac:dyDescent="0.2">
      <c r="A12" s="81" t="str">
        <f>VLOOKUP(C12,'2018-19 Needs Trade Grid'!$C:$L,10,0)</f>
        <v>Beer &amp; Cider</v>
      </c>
      <c r="B12" s="63"/>
      <c r="C12" s="16" t="s">
        <v>214</v>
      </c>
      <c r="D12" s="62" t="str">
        <f>VLOOKUP($C12,'2018-19 Needs Trade Grid'!$C:$F,2,0)</f>
        <v>All Countries (excluding Ontario Craft Beer)</v>
      </c>
      <c r="E12" s="62" t="str">
        <f>VLOOKUP($C12,'2018-19 Needs Trade Grid'!$C:$F,3,0)</f>
        <v>Various</v>
      </c>
      <c r="F12" s="62" t="str">
        <f>VLOOKUP($C12,'2018-19 Needs Trade Grid'!$C:$F,4,0)</f>
        <v>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All tasting/lab and marketing samples must arrive labeled with the NISS or LCBO #. All lab samples go to the attention of Karen Carter.</v>
      </c>
      <c r="G12" s="66">
        <v>43560</v>
      </c>
      <c r="H12" s="66">
        <v>43567</v>
      </c>
      <c r="I12" s="66">
        <v>43588</v>
      </c>
      <c r="J12" s="65">
        <v>43594</v>
      </c>
      <c r="K12" s="77">
        <f>VLOOKUP(C12,'2018-19 Needs Trade Grid'!$C:$L,9,0)</f>
        <v>3</v>
      </c>
    </row>
    <row r="13" spans="1:11" ht="50.25" customHeight="1" x14ac:dyDescent="0.2">
      <c r="A13" s="81" t="str">
        <f>VLOOKUP(C13,'2018-19 Needs Trade Grid'!$C:$L,10,0)</f>
        <v>Brown spirits</v>
      </c>
      <c r="B13" s="108"/>
      <c r="C13" s="33" t="s">
        <v>215</v>
      </c>
      <c r="D13" s="62" t="str">
        <f>VLOOKUP($C13,'2018-19 Needs Trade Grid'!$C:$F,2,0)</f>
        <v>All Countries</v>
      </c>
      <c r="E13" s="62" t="str">
        <f>VLOOKUP($C13,'2018-19 Needs Trade Grid'!$C:$F,3,0)</f>
        <v>$39.95 - $300 +</v>
      </c>
      <c r="F13" s="62" t="s">
        <v>216</v>
      </c>
      <c r="G13" s="65">
        <v>43567</v>
      </c>
      <c r="H13" s="65">
        <v>43574</v>
      </c>
      <c r="I13" s="65">
        <v>43595</v>
      </c>
      <c r="J13" s="65">
        <v>43601</v>
      </c>
      <c r="K13" s="77">
        <f>VLOOKUP(C13,'2018-19 Needs Trade Grid'!$C:$L,9,0)</f>
        <v>10</v>
      </c>
    </row>
    <row r="14" spans="1:11" ht="66.75" customHeight="1" x14ac:dyDescent="0.2">
      <c r="A14" s="81" t="str">
        <f>VLOOKUP(C14,'2018-19 Needs Trade Grid'!$C:$L,10,0)</f>
        <v>Beer &amp; Cider</v>
      </c>
      <c r="B14" s="63"/>
      <c r="C14" s="16" t="s">
        <v>217</v>
      </c>
      <c r="D14" s="62" t="str">
        <f>VLOOKUP($C14,'2018-19 Needs Trade Grid'!$C:$F,2,0)</f>
        <v>Canada (Ontario)</v>
      </c>
      <c r="E14" s="62" t="str">
        <f>VLOOKUP($C14,'2018-19 Needs Trade Grid'!$C:$F,3,0)</f>
        <v>Competitive With Current Assortment</v>
      </c>
      <c r="F14" s="62" t="str">
        <f>VLOOKUP($C14,'2018-19 Needs Trade Grid'!$C:$F,4,0)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14" s="66">
        <v>43573</v>
      </c>
      <c r="H14" s="66">
        <v>43581</v>
      </c>
      <c r="I14" s="66">
        <v>43602</v>
      </c>
      <c r="J14" s="65">
        <v>43608</v>
      </c>
      <c r="K14" s="77">
        <f>VLOOKUP(C14,'2018-19 Needs Trade Grid'!$C:$L,9,0)</f>
        <v>3</v>
      </c>
    </row>
    <row r="15" spans="1:11" ht="66.75" customHeight="1" x14ac:dyDescent="0.2">
      <c r="A15" s="81" t="s">
        <v>55</v>
      </c>
      <c r="B15" s="63"/>
      <c r="C15" s="16" t="s">
        <v>218</v>
      </c>
      <c r="D15" s="62" t="s">
        <v>20</v>
      </c>
      <c r="E15" s="62" t="s">
        <v>17</v>
      </c>
      <c r="F15" s="62" t="s">
        <v>219</v>
      </c>
      <c r="G15" s="66">
        <v>43573</v>
      </c>
      <c r="H15" s="66">
        <v>43581</v>
      </c>
      <c r="I15" s="66">
        <v>43602</v>
      </c>
      <c r="J15" s="65">
        <v>43608</v>
      </c>
      <c r="K15" s="77">
        <v>3</v>
      </c>
    </row>
    <row r="16" spans="1:11" ht="50.25" customHeight="1" x14ac:dyDescent="0.2">
      <c r="A16" s="81" t="s">
        <v>220</v>
      </c>
      <c r="B16" s="63"/>
      <c r="C16" s="16" t="s">
        <v>221</v>
      </c>
      <c r="D16" s="62" t="s">
        <v>222</v>
      </c>
      <c r="E16" s="62" t="s">
        <v>223</v>
      </c>
      <c r="F16" s="62" t="s">
        <v>224</v>
      </c>
      <c r="G16" s="65">
        <v>43573</v>
      </c>
      <c r="H16" s="66">
        <v>43581</v>
      </c>
      <c r="I16" s="66">
        <v>43602</v>
      </c>
      <c r="J16" s="65">
        <v>43608</v>
      </c>
      <c r="K16" s="77">
        <v>6</v>
      </c>
    </row>
    <row r="17" spans="1:11" ht="50.25" customHeight="1" x14ac:dyDescent="0.2">
      <c r="A17" s="81" t="s">
        <v>48</v>
      </c>
      <c r="B17" s="64"/>
      <c r="C17" s="16" t="s">
        <v>225</v>
      </c>
      <c r="D17" s="62" t="s">
        <v>226</v>
      </c>
      <c r="E17" s="62" t="s">
        <v>120</v>
      </c>
      <c r="F17" s="62" t="s">
        <v>227</v>
      </c>
      <c r="G17" s="65">
        <v>43581</v>
      </c>
      <c r="H17" s="65">
        <v>43588</v>
      </c>
      <c r="I17" s="65">
        <v>43609</v>
      </c>
      <c r="J17" s="65">
        <v>43615</v>
      </c>
      <c r="K17" s="77">
        <v>5</v>
      </c>
    </row>
    <row r="18" spans="1:11" ht="50.25" customHeight="1" x14ac:dyDescent="0.2">
      <c r="A18" s="81" t="str">
        <f>VLOOKUP(C18,'2018-19 Needs Trade Grid'!$C:$L,10,0)</f>
        <v>Beer &amp; Cider</v>
      </c>
      <c r="B18" s="63"/>
      <c r="C18" s="16" t="s">
        <v>228</v>
      </c>
      <c r="D18" s="62" t="str">
        <f>VLOOKUP($C18,'2018-19 Needs Trade Grid'!$C:$F,2,0)</f>
        <v>Canada (Ontario)</v>
      </c>
      <c r="E18" s="62" t="str">
        <f>VLOOKUP($C18,'2018-19 Needs Trade Grid'!$C:$F,3,0)</f>
        <v>Competitive With Current Assortment</v>
      </c>
      <c r="F18" s="62" t="str">
        <f>VLOOKUP($C18,'2018-19 Needs Trade Grid'!$C:$F,4,0)</f>
        <v>Submissions  for year-round listings from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18" s="66">
        <v>43588</v>
      </c>
      <c r="H18" s="66">
        <v>43595</v>
      </c>
      <c r="I18" s="66">
        <v>43616</v>
      </c>
      <c r="J18" s="65">
        <v>43622</v>
      </c>
      <c r="K18" s="77">
        <f>VLOOKUP(C18,'2018-19 Needs Trade Grid'!$C:$L,9,0)</f>
        <v>3</v>
      </c>
    </row>
    <row r="19" spans="1:11" ht="50.25" customHeight="1" x14ac:dyDescent="0.2">
      <c r="A19" s="81" t="str">
        <f>VLOOKUP(C19,'2018-19 Needs Trade Grid'!$C:$L,10,0)</f>
        <v>Spirits</v>
      </c>
      <c r="B19" s="109"/>
      <c r="C19" s="16" t="s">
        <v>19</v>
      </c>
      <c r="D19" s="62" t="str">
        <f>VLOOKUP($C19,'2018-19 Needs Trade Grid'!$C:$F,2,0)</f>
        <v>Canada (Ontario)</v>
      </c>
      <c r="E19" s="62">
        <f>VLOOKUP($C19,'2018-19 Needs Trade Grid'!$C:$F,3,0)</f>
        <v>27.75</v>
      </c>
      <c r="F19" s="62" t="str">
        <f>VLOOKUP($C19,'2018-19 Needs Trade Grid'!$C:$F,4,0)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19" s="66">
        <v>43588</v>
      </c>
      <c r="H19" s="66">
        <v>43595</v>
      </c>
      <c r="I19" s="66">
        <v>43616</v>
      </c>
      <c r="J19" s="65">
        <v>43622</v>
      </c>
      <c r="K19" s="77">
        <f>VLOOKUP(C19,'2018-19 Needs Trade Grid'!$C:$L,9,0)</f>
        <v>4</v>
      </c>
    </row>
    <row r="20" spans="1:11" ht="50.25" customHeight="1" x14ac:dyDescent="0.2">
      <c r="A20" s="81" t="s">
        <v>23</v>
      </c>
      <c r="B20" s="64"/>
      <c r="C20" s="16" t="s">
        <v>229</v>
      </c>
      <c r="D20" s="62" t="s">
        <v>16</v>
      </c>
      <c r="E20" s="62" t="s">
        <v>62</v>
      </c>
      <c r="F20" s="62" t="s">
        <v>230</v>
      </c>
      <c r="G20" s="65">
        <v>43595</v>
      </c>
      <c r="H20" s="65">
        <v>43602</v>
      </c>
      <c r="I20" s="65">
        <v>43623</v>
      </c>
      <c r="J20" s="65">
        <v>43629</v>
      </c>
      <c r="K20" s="77">
        <f>VLOOKUP(C20,'2018-19 Needs Trade Grid'!$C:$L,9,0)</f>
        <v>4</v>
      </c>
    </row>
    <row r="21" spans="1:11" ht="50.25" customHeight="1" x14ac:dyDescent="0.2">
      <c r="A21" s="81" t="s">
        <v>38</v>
      </c>
      <c r="B21" s="64"/>
      <c r="C21" s="16" t="s">
        <v>231</v>
      </c>
      <c r="D21" s="62" t="s">
        <v>114</v>
      </c>
      <c r="E21" s="62" t="s">
        <v>232</v>
      </c>
      <c r="F21" s="62" t="s">
        <v>233</v>
      </c>
      <c r="G21" s="66">
        <v>43602</v>
      </c>
      <c r="H21" s="66">
        <v>43609</v>
      </c>
      <c r="I21" s="66">
        <v>43630</v>
      </c>
      <c r="J21" s="65">
        <v>43636</v>
      </c>
      <c r="K21" s="77">
        <v>5</v>
      </c>
    </row>
    <row r="22" spans="1:11" ht="50.25" customHeight="1" x14ac:dyDescent="0.2">
      <c r="A22" s="81" t="s">
        <v>23</v>
      </c>
      <c r="B22" s="64"/>
      <c r="C22" s="16" t="s">
        <v>234</v>
      </c>
      <c r="D22" s="62" t="s">
        <v>16</v>
      </c>
      <c r="E22" s="62" t="s">
        <v>25</v>
      </c>
      <c r="F22" s="62" t="s">
        <v>235</v>
      </c>
      <c r="G22" s="65">
        <v>43609</v>
      </c>
      <c r="H22" s="65">
        <v>43616</v>
      </c>
      <c r="I22" s="65">
        <v>43637</v>
      </c>
      <c r="J22" s="65">
        <v>43643</v>
      </c>
      <c r="K22" s="77">
        <v>25</v>
      </c>
    </row>
    <row r="23" spans="1:11" ht="162" customHeight="1" x14ac:dyDescent="0.2">
      <c r="A23" s="81" t="str">
        <f>VLOOKUP(C23,'2018-19 Needs Trade Grid'!$C:$L,10,0)</f>
        <v>All Wines</v>
      </c>
      <c r="B23" s="63"/>
      <c r="C23" s="41" t="s">
        <v>236</v>
      </c>
      <c r="D23" s="62" t="str">
        <f>VLOOKUP($C23,'2018-19 Needs Trade Grid'!$C:$F,2,0)</f>
        <v>All Countries</v>
      </c>
      <c r="E23" s="62" t="str">
        <f>VLOOKUP($C23,'2018-19 Needs Trade Grid'!$C:$F,3,0)</f>
        <v>$7.95 - $18.95</v>
      </c>
      <c r="F23" s="62" t="s">
        <v>237</v>
      </c>
      <c r="G23" s="66">
        <v>43616</v>
      </c>
      <c r="H23" s="66">
        <v>43623</v>
      </c>
      <c r="I23" s="66">
        <v>43644</v>
      </c>
      <c r="J23" s="65">
        <v>43650</v>
      </c>
      <c r="K23" s="77">
        <f>VLOOKUP(C23,'2018-19 Needs Trade Grid'!$C:$L,9,0)</f>
        <v>10</v>
      </c>
    </row>
    <row r="24" spans="1:11" ht="64.5" customHeight="1" x14ac:dyDescent="0.2">
      <c r="A24" s="81" t="s">
        <v>31</v>
      </c>
      <c r="B24" s="64"/>
      <c r="C24" s="44" t="s">
        <v>238</v>
      </c>
      <c r="D24" s="62" t="s">
        <v>20</v>
      </c>
      <c r="E24" s="62" t="s">
        <v>17</v>
      </c>
      <c r="F24" s="62" t="s">
        <v>239</v>
      </c>
      <c r="G24" s="65">
        <v>43623</v>
      </c>
      <c r="H24" s="65">
        <v>43630</v>
      </c>
      <c r="I24" s="65">
        <v>43651</v>
      </c>
      <c r="J24" s="65">
        <v>43657</v>
      </c>
      <c r="K24" s="77">
        <v>25</v>
      </c>
    </row>
    <row r="25" spans="1:11" ht="85.5" customHeight="1" x14ac:dyDescent="0.2">
      <c r="A25" s="81" t="str">
        <f>VLOOKUP(C25,'2018-19 Needs Trade Grid'!$C:$L,10,0)</f>
        <v>Beer &amp; Cider</v>
      </c>
      <c r="B25" s="63"/>
      <c r="C25" s="16" t="s">
        <v>240</v>
      </c>
      <c r="D25" s="62" t="str">
        <f>VLOOKUP($C25,'2018-19 Needs Trade Grid'!$C:$F,2,0)</f>
        <v>Canada (Ontario)</v>
      </c>
      <c r="E25" s="62" t="str">
        <f>VLOOKUP($C25,'2018-19 Needs Trade Grid'!$C:$F,3,0)</f>
        <v>Various</v>
      </c>
      <c r="F25" s="62" t="str">
        <f>VLOOKUP($C25,'2018-19 Needs Trade Grid'!$C:$F,4,0)</f>
        <v>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(December 9 - March 2).
All tasting/lab and marketing samples must arrive labeled with the NISS or LCBO #. All lab samples go to the attention of Karen Carter.</v>
      </c>
      <c r="G25" s="65">
        <v>43623</v>
      </c>
      <c r="H25" s="65">
        <v>43630</v>
      </c>
      <c r="I25" s="65">
        <v>43651</v>
      </c>
      <c r="J25" s="65">
        <v>43657</v>
      </c>
      <c r="K25" s="77">
        <f>VLOOKUP(C25,'2018-19 Needs Trade Grid'!$C:$L,9,0)</f>
        <v>3</v>
      </c>
    </row>
    <row r="26" spans="1:11" ht="41.25" customHeight="1" x14ac:dyDescent="0.2">
      <c r="A26" s="81" t="str">
        <f>VLOOKUP(C26,'2018-19 Needs Trade Grid'!$C:$L,10,0)</f>
        <v>White Spirits</v>
      </c>
      <c r="B26" s="63"/>
      <c r="C26" s="16" t="s">
        <v>241</v>
      </c>
      <c r="D26" s="62" t="str">
        <f>VLOOKUP($C26,'2018-19 Needs Trade Grid'!$C:$F,2,0)</f>
        <v>All Countries</v>
      </c>
      <c r="E26" s="62" t="str">
        <f>VLOOKUP($C26,'2018-19 Needs Trade Grid'!$C:$F,3,0)</f>
        <v>$27.25+</v>
      </c>
      <c r="F26" s="62" t="s">
        <v>242</v>
      </c>
      <c r="G26" s="66">
        <v>43630</v>
      </c>
      <c r="H26" s="66">
        <v>43637</v>
      </c>
      <c r="I26" s="66">
        <v>43658</v>
      </c>
      <c r="J26" s="65">
        <v>43664</v>
      </c>
      <c r="K26" s="77">
        <f>VLOOKUP(C26,'2018-19 Needs Trade Grid'!$C:$L,9,0)</f>
        <v>25</v>
      </c>
    </row>
    <row r="27" spans="1:11" ht="69.75" customHeight="1" x14ac:dyDescent="0.2">
      <c r="A27" s="81" t="str">
        <f>VLOOKUP(C27,'2018-19 Needs Trade Grid'!$C:$L,10,0)</f>
        <v>Ontario Wines</v>
      </c>
      <c r="B27" s="64"/>
      <c r="C27" s="16" t="s">
        <v>243</v>
      </c>
      <c r="D27" s="62" t="str">
        <f>VLOOKUP($C27,'2018-19 Needs Trade Grid'!$C:$F,2,0)</f>
        <v>Canada (Ontario)</v>
      </c>
      <c r="E27" s="62" t="str">
        <f>VLOOKUP($C27,'2018-19 Needs Trade Grid'!$C:$F,3,0)</f>
        <v>Various</v>
      </c>
      <c r="F27" s="62" t="str">
        <f>VLOOKUP($C27,'2018-19 Needs Trade Grid'!$C:$F,4,0)</f>
        <v xml:space="preserve">Obtain permission of category/product manager before submitting to ad hoc tenders. For wines not covered in other product calls within this needs letter. </v>
      </c>
      <c r="G27" s="65">
        <v>43637</v>
      </c>
      <c r="H27" s="65">
        <v>43644</v>
      </c>
      <c r="I27" s="65">
        <v>43665</v>
      </c>
      <c r="J27" s="65">
        <v>43671</v>
      </c>
      <c r="K27" s="77">
        <f>VLOOKUP(C27,'2018-19 Needs Trade Grid'!$C:$L,9,0)</f>
        <v>25</v>
      </c>
    </row>
    <row r="28" spans="1:11" ht="81.75" customHeight="1" x14ac:dyDescent="0.2">
      <c r="A28" s="81" t="str">
        <f>VLOOKUP(C28,'2018-19 Needs Trade Grid'!$C:$L,10,0)</f>
        <v>European Wines</v>
      </c>
      <c r="B28" s="63"/>
      <c r="C28" s="16" t="s">
        <v>244</v>
      </c>
      <c r="D28" s="62" t="str">
        <f>VLOOKUP($C28,'2018-19 Needs Trade Grid'!$C:$F,2,0)</f>
        <v>All EW Countries</v>
      </c>
      <c r="E28" s="62" t="str">
        <f>VLOOKUP($C28,'2018-19 Needs Trade Grid'!$C:$F,3,0)</f>
        <v>Various</v>
      </c>
      <c r="F28" s="62" t="str">
        <f>VLOOKUP($C28,'2018-19 Needs Trade Grid'!$C:$F,4,0)</f>
        <v>Obtain permission of category/product manager before submitting to ad hoc tenders. For wines not covered in other product calls within this needs letter, looking for exceptional innovation or high rate of success in other markets.</v>
      </c>
      <c r="G28" s="65">
        <v>43637</v>
      </c>
      <c r="H28" s="65">
        <v>43644</v>
      </c>
      <c r="I28" s="65">
        <v>43665</v>
      </c>
      <c r="J28" s="65">
        <v>43671</v>
      </c>
      <c r="K28" s="77">
        <f>VLOOKUP(C28,'2018-19 Needs Trade Grid'!$C:$L,9,0)</f>
        <v>25</v>
      </c>
    </row>
    <row r="29" spans="1:11" ht="85.5" customHeight="1" x14ac:dyDescent="0.2">
      <c r="A29" s="81" t="str">
        <f>VLOOKUP(C29,'2018-19 Needs Trade Grid'!$C:$L,10,0)</f>
        <v>New World Wines</v>
      </c>
      <c r="B29" s="63"/>
      <c r="C29" s="16" t="s">
        <v>245</v>
      </c>
      <c r="D29" s="62" t="str">
        <f>VLOOKUP($C29,'2018-19 Needs Trade Grid'!$C:$F,2,0)</f>
        <v>All NW Countries</v>
      </c>
      <c r="E29" s="62" t="str">
        <f>VLOOKUP($C29,'2018-19 Needs Trade Grid'!$C:$F,3,0)</f>
        <v>Various</v>
      </c>
      <c r="F29" s="62" t="str">
        <f>VLOOKUP($C29,'2018-19 Needs Trade Grid'!$C:$F,4,0)</f>
        <v>For wines directly solicited by the category/product manager. Utilized to capitalize on immediate needs and/or wines not covered in the varietal tenders. Obtain permission of category/product manager before submitting to ad hoc tenders.</v>
      </c>
      <c r="G29" s="65">
        <v>43637</v>
      </c>
      <c r="H29" s="65">
        <v>43644</v>
      </c>
      <c r="I29" s="65">
        <v>43665</v>
      </c>
      <c r="J29" s="65">
        <v>43671</v>
      </c>
      <c r="K29" s="77">
        <f>VLOOKUP(C29,'2018-19 Needs Trade Grid'!$C:$L,9,0)</f>
        <v>25</v>
      </c>
    </row>
    <row r="30" spans="1:11" ht="71.25" customHeight="1" x14ac:dyDescent="0.2">
      <c r="A30" s="81" t="str">
        <f>VLOOKUP(C30,'2018-19 Needs Trade Grid'!$C:$L,10,0)</f>
        <v>White Spirits</v>
      </c>
      <c r="B30" s="63"/>
      <c r="C30" s="16" t="s">
        <v>246</v>
      </c>
      <c r="D30" s="62" t="str">
        <f>VLOOKUP($C30,'2018-19 Needs Trade Grid'!$C:$F,2,0)</f>
        <v>All Countries</v>
      </c>
      <c r="E30" s="62" t="str">
        <f>VLOOKUP($C30,'2018-19 Needs Trade Grid'!$C:$F,3,0)</f>
        <v>$27.25+</v>
      </c>
      <c r="F30" s="62" t="str">
        <f>VLOOKUP($C30,'2018-19 Needs Trade Grid'!$C:$F,4,0)</f>
        <v xml:space="preserve">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$28.00-$39.95 to support the trade-up strategy.
Seasonal/one-shot Premium, Super-Premium and Deluxe vodka products that offer strong points of difference to the current assortment (i.e., local, craft/artisanal, unique distillation methods or marketing approaches). Success in other markets is a benefit.
Vodka gifts: Seasonal/one-shot opportunities are encouraged and will be considered in this call. Launch timeframe will depend on the appropriate occasion/season (i.e., Father's Day).
Spirits Boutiques: As part of the online product strategy, lcbo.com will house Spirits Boutiques on an on-going basis. These one-shot purchases will  appeal to the vodka connoisseur and offer strong points of difference to the current assortment, such as niche assortment products, highly allocated products or special edition bottles. These will be very small buys and may also have a limited store distribution.
</v>
      </c>
      <c r="G30" s="66">
        <v>43644</v>
      </c>
      <c r="H30" s="66">
        <v>43651</v>
      </c>
      <c r="I30" s="66">
        <v>43672</v>
      </c>
      <c r="J30" s="65">
        <v>43678</v>
      </c>
      <c r="K30" s="77">
        <f>VLOOKUP(C30,'2018-19 Needs Trade Grid'!$C:$L,9,0)</f>
        <v>25</v>
      </c>
    </row>
    <row r="31" spans="1:11" ht="117.75" customHeight="1" x14ac:dyDescent="0.2">
      <c r="A31" s="81" t="str">
        <f>VLOOKUP(C31,'2018-19 Needs Trade Grid'!$C:$L,10,0)</f>
        <v>All Wines</v>
      </c>
      <c r="B31" s="64"/>
      <c r="C31" s="16" t="s">
        <v>110</v>
      </c>
      <c r="D31" s="62" t="str">
        <f>VLOOKUP($C31,'2018-19 Needs Trade Grid'!$C:$F,2,0)</f>
        <v>All Countries</v>
      </c>
      <c r="E31" s="62" t="str">
        <f>VLOOKUP($C31,'2018-19 Needs Trade Grid'!$C:$F,3,0)</f>
        <v>$8.95 - $15.95</v>
      </c>
      <c r="F31" s="62" t="str">
        <f>VLOOKUP($C31,'2018-19 Needs Trade Grid'!$C:$F,4,0)</f>
        <v>Sample deadline and tasting date subject to change. Successful applicants will be notified of any changes. Preference for wines $13.95 and under, and only wines of 2018 vintage (actual tasting will take place after the harvest and apply only to pre-selected products whose agents will be notified). Actively looking for submissions from California, in addition to Europe (Portugal, Spain, Austria and other sources where the wine-of-the-vintage tradition exists) and Ontario. Must be able to meet the shipping timelines for Nov. 15, 2018 Nouveau retail program launch.</v>
      </c>
      <c r="G31" s="65">
        <v>43651</v>
      </c>
      <c r="H31" s="65">
        <v>43658</v>
      </c>
      <c r="I31" s="65">
        <v>43679</v>
      </c>
      <c r="J31" s="65">
        <v>43685</v>
      </c>
      <c r="K31" s="77">
        <f>VLOOKUP(C31,'2018-19 Needs Trade Grid'!$C:$L,9,0)</f>
        <v>5</v>
      </c>
    </row>
    <row r="32" spans="1:11" ht="61.5" customHeight="1" x14ac:dyDescent="0.2">
      <c r="A32" s="81" t="str">
        <f>VLOOKUP(C32,'2018-19 Needs Trade Grid'!$C:$L,10,0)</f>
        <v>Beer &amp; Cider</v>
      </c>
      <c r="B32" s="63"/>
      <c r="C32" s="16" t="s">
        <v>247</v>
      </c>
      <c r="D32" s="62" t="str">
        <f>VLOOKUP($C32,'2018-19 Needs Trade Grid'!$C:$F,2,0)</f>
        <v>All Countries (excluding Ontario Craft Beer)</v>
      </c>
      <c r="E32" s="62" t="str">
        <f>VLOOKUP($C32,'2018-19 Needs Trade Grid'!$C:$F,3,0)</f>
        <v>Various</v>
      </c>
      <c r="F32" s="62" t="str">
        <f>VLOOKUP($C32,'2018-19 Needs Trade Grid'!$C:$F,4,0)</f>
        <v>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Listing is active in retail – P3 through P6.
All tasting/lab and marketing samples must arrive labeled with the NISS or LCBO #. All lab samples go to the attention of Karen Carter.</v>
      </c>
      <c r="G32" s="66">
        <v>43658</v>
      </c>
      <c r="H32" s="66">
        <v>43665</v>
      </c>
      <c r="I32" s="66">
        <v>43686</v>
      </c>
      <c r="J32" s="65">
        <v>43692</v>
      </c>
      <c r="K32" s="77">
        <f>VLOOKUP(C32,'2018-19 Needs Trade Grid'!$C:$L,9,0)</f>
        <v>3</v>
      </c>
    </row>
    <row r="33" spans="1:11" ht="119.25" customHeight="1" x14ac:dyDescent="0.2">
      <c r="A33" s="81" t="str">
        <f>VLOOKUP(C33,'2018-19 Needs Trade Grid'!$C:$L,10,0)</f>
        <v>All Wines</v>
      </c>
      <c r="B33" s="64"/>
      <c r="C33" s="16" t="s">
        <v>248</v>
      </c>
      <c r="D33" s="62" t="str">
        <f>VLOOKUP($C33,'2018-19 Needs Trade Grid'!$C:$F,2,0)</f>
        <v>All Countries</v>
      </c>
      <c r="E33" s="62" t="str">
        <f>VLOOKUP($C33,'2018-19 Needs Trade Grid'!$C:$F,3,0)</f>
        <v>$8.95 - $15.95</v>
      </c>
      <c r="F33" s="62" t="str">
        <f>VLOOKUP($C33,'2018-19 Needs Trade Grid'!$C:$F,4,0)</f>
        <v xml:space="preserve">Looking for still white, sparkling and flavoured wines (i.e., sangria) that capitalize on summer consumption behaviours. Also considering new format sizes such as single-serve wines. Preference for wines with labels that provide instant association with summer. Considering both new and existing brands. Exceptional price/value is paramount. </v>
      </c>
      <c r="G33" s="65">
        <v>43665</v>
      </c>
      <c r="H33" s="65">
        <v>43672</v>
      </c>
      <c r="I33" s="65">
        <v>43693</v>
      </c>
      <c r="J33" s="65">
        <v>43699</v>
      </c>
      <c r="K33" s="77">
        <f>VLOOKUP(C33,'2018-19 Needs Trade Grid'!$C:$L,9,0)</f>
        <v>10</v>
      </c>
    </row>
    <row r="34" spans="1:11" ht="42.75" customHeight="1" x14ac:dyDescent="0.2">
      <c r="A34" s="81" t="str">
        <f>VLOOKUP(C34,'2018-19 Needs Trade Grid'!$C:$L,10,0)</f>
        <v>Brown Spirits</v>
      </c>
      <c r="B34" s="109"/>
      <c r="C34" s="33" t="s">
        <v>249</v>
      </c>
      <c r="D34" s="62" t="str">
        <f>VLOOKUP($C34,'2018-19 Needs Trade Grid'!$C:$F,2,0)</f>
        <v>All Countries</v>
      </c>
      <c r="E34" s="62" t="str">
        <f>VLOOKUP($C34,'2018-19 Needs Trade Grid'!$C:$F,3,0)</f>
        <v>$39.95-$300 +</v>
      </c>
      <c r="F34" s="62" t="str">
        <f>VLOOKUP($C34,'2018-19 Needs Trade Grid'!$C:$F,4,0)</f>
        <v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The spring turn duration is April to July. The summer turn duration is July 2017 to Oct 2017. 750mL and 200mL equivalents are encouraged.
Distillery features may be considered, meaning 3-5 products from one distillery will be featured. To be considered for a distillery feature, a written proposal must be submitted to the category prior to the pre-submission deadline.
</v>
      </c>
      <c r="G34" s="66">
        <v>43672</v>
      </c>
      <c r="H34" s="66">
        <v>43679</v>
      </c>
      <c r="I34" s="66">
        <v>43700</v>
      </c>
      <c r="J34" s="65">
        <v>43706</v>
      </c>
      <c r="K34" s="77">
        <f>VLOOKUP(C34,'2018-19 Needs Trade Grid'!$C:$L,9,0)</f>
        <v>10</v>
      </c>
    </row>
    <row r="35" spans="1:11" ht="42.75" customHeight="1" x14ac:dyDescent="0.2">
      <c r="A35" s="81" t="str">
        <f>VLOOKUP(C35,'2018-19 Needs Trade Grid'!$C:$L,10,0)</f>
        <v>Spirits</v>
      </c>
      <c r="B35" s="108"/>
      <c r="C35" s="16" t="s">
        <v>19</v>
      </c>
      <c r="D35" s="62" t="str">
        <f>VLOOKUP($C35,'2018-19 Needs Trade Grid'!$C:$F,2,0)</f>
        <v>Canada (Ontario)</v>
      </c>
      <c r="E35" s="62">
        <f>VLOOKUP($C35,'2018-19 Needs Trade Grid'!$C:$F,3,0)</f>
        <v>27.75</v>
      </c>
      <c r="F35" s="62" t="str">
        <f>VLOOKUP($C35,'2018-19 Needs Trade Grid'!$C:$F,4,0)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35" s="65">
        <v>43679</v>
      </c>
      <c r="H35" s="65">
        <v>43686</v>
      </c>
      <c r="I35" s="65">
        <v>43707</v>
      </c>
      <c r="J35" s="65">
        <v>43713</v>
      </c>
      <c r="K35" s="77">
        <f>VLOOKUP(C35,'2018-19 Needs Trade Grid'!$C:$L,9,0)</f>
        <v>4</v>
      </c>
    </row>
    <row r="36" spans="1:11" ht="56.5" customHeight="1" x14ac:dyDescent="0.2">
      <c r="A36" s="81" t="s">
        <v>250</v>
      </c>
      <c r="B36" s="63"/>
      <c r="C36" s="16" t="s">
        <v>123</v>
      </c>
      <c r="D36" s="62" t="s">
        <v>16</v>
      </c>
      <c r="E36" s="62" t="s">
        <v>251</v>
      </c>
      <c r="F36" s="62" t="str">
        <f>VLOOKUP($C36,'2018-19 Needs Trade Grid'!$C:$F,4,0)</f>
        <v>Single-serve or multi-packs. Range of spirit/wine bases will be considered. Products that target a diversified customer base and appeal to consumers' changing taste profiles (i.e., less sweet, low calorie/sugar, natural ingredients) are of special interest. Brands that target current refreshment trends are preferred (i.e., craft, single-serve, male-focused).
Preference will be given to products with premium and/or environmentally friendly packaging. Preference will also be given to brands that are spirit-based, exclusive to the LCBO and produced domestically. Shooter formats, products with caffeine levels &gt;30mg/serve, and open-ended carriers will not be considered. 100% malt-based products will also not be considered; However, products that combine a malt + spirit base are encouraged and will be considered under a spirit-based markup structure.
Licensee-only opportunities are of interest.
Party packs for the spring/summer season should be submitted under this call for consideration.</v>
      </c>
      <c r="G36" s="65">
        <v>43679</v>
      </c>
      <c r="H36" s="65">
        <v>43686</v>
      </c>
      <c r="I36" s="65">
        <v>43707</v>
      </c>
      <c r="J36" s="65">
        <v>43713</v>
      </c>
      <c r="K36" s="77">
        <f>VLOOKUP(C36,'2018-19 Needs Trade Grid'!$C:$L,9,0)</f>
        <v>25</v>
      </c>
    </row>
    <row r="37" spans="1:11" ht="74.25" customHeight="1" x14ac:dyDescent="0.2">
      <c r="A37" s="81" t="s">
        <v>250</v>
      </c>
      <c r="B37" s="63"/>
      <c r="C37" s="16" t="s">
        <v>127</v>
      </c>
      <c r="D37" s="62" t="s">
        <v>16</v>
      </c>
      <c r="E37" s="62" t="s">
        <v>252</v>
      </c>
      <c r="F37" s="62" t="str">
        <f>VLOOKUP($C37,'2018-19 Needs Trade Grid'!$C:$F,4,0)</f>
        <v>Multi-serve formats (750 mL or larger). Easy solutions for both new and traditional cocktails in ready-to-serve, entertaining-sized formats. Range of spirit bases will be considered. Leading brand name spirits/mixes are requested. Large-format offerings are of interest. Liquids should deliver the appropriate ABV for the cocktail. An evolution of the current assortment is essential. Preference will be given to products with premium and/or environmentally friendly packaging, and to those with year-round appeal. Preference will also be given to brands that are spirit-based, exclusive to the LCBO and produced domestically.
Licensee-only opportunities are of interest.</v>
      </c>
      <c r="G37" s="65">
        <v>43679</v>
      </c>
      <c r="H37" s="65">
        <v>43686</v>
      </c>
      <c r="I37" s="65">
        <v>43707</v>
      </c>
      <c r="J37" s="65">
        <v>43713</v>
      </c>
      <c r="K37" s="77">
        <f>VLOOKUP(C37,'2018-19 Needs Trade Grid'!$C:$L,9,0)</f>
        <v>25</v>
      </c>
    </row>
    <row r="38" spans="1:11" ht="41.25" customHeight="1" x14ac:dyDescent="0.2">
      <c r="A38" s="81" t="str">
        <f>VLOOKUP(C38,'2018-19 Needs Trade Grid'!$C:$L,10,0)</f>
        <v>Beer &amp; Cider</v>
      </c>
      <c r="B38" s="63"/>
      <c r="C38" s="16" t="s">
        <v>253</v>
      </c>
      <c r="D38" s="62" t="str">
        <f>VLOOKUP($C38,'2018-19 Needs Trade Grid'!$C:$F,2,0)</f>
        <v>Canada (Ontario)</v>
      </c>
      <c r="E38" s="62" t="str">
        <f>VLOOKUP($C38,'2018-19 Needs Trade Grid'!$C:$F,3,0)</f>
        <v>Various</v>
      </c>
      <c r="F38" s="62" t="str">
        <f>VLOOKUP($C38,'2018-19 Needs Trade Grid'!$C:$F,4,0)</f>
        <v>Ontario craft seasonal beers appropriate for spring. Imperial IPAs, Bock beers, sour beers, etc., will be considered. Available for a limited time only. Sales success from a brewery retail store or on-premise (if applicable) will be considered, along with sales performance of current LCBO listings.
Listing is active in retail – P13 through P2.
All tasting/lab and marketing samples must arrive labeled with the NISS or LCBO #. All lab samples go to the attention of Karen Carter.</v>
      </c>
      <c r="G38" s="66">
        <v>43686</v>
      </c>
      <c r="H38" s="66">
        <v>43693</v>
      </c>
      <c r="I38" s="66">
        <v>43714</v>
      </c>
      <c r="J38" s="65">
        <v>43720</v>
      </c>
      <c r="K38" s="77">
        <f>VLOOKUP(C38,'2018-19 Needs Trade Grid'!$C:$L,9,0)</f>
        <v>3</v>
      </c>
    </row>
    <row r="39" spans="1:11" ht="42.75" customHeight="1" x14ac:dyDescent="0.2">
      <c r="A39" s="81" t="s">
        <v>48</v>
      </c>
      <c r="B39" s="64"/>
      <c r="C39" s="33" t="s">
        <v>254</v>
      </c>
      <c r="D39" s="62" t="s">
        <v>255</v>
      </c>
      <c r="E39" s="62" t="s">
        <v>74</v>
      </c>
      <c r="F39" s="62" t="s">
        <v>256</v>
      </c>
      <c r="G39" s="65">
        <v>43693</v>
      </c>
      <c r="H39" s="65">
        <v>43700</v>
      </c>
      <c r="I39" s="65">
        <v>43721</v>
      </c>
      <c r="J39" s="65">
        <v>43727</v>
      </c>
      <c r="K39" s="77">
        <v>6</v>
      </c>
    </row>
    <row r="40" spans="1:11" ht="42.75" customHeight="1" x14ac:dyDescent="0.2">
      <c r="A40" s="81" t="str">
        <f>VLOOKUP(C40,'2018-19 Needs Trade Grid'!$C:$L,10,0)</f>
        <v>Brown Spirits</v>
      </c>
      <c r="B40" s="109"/>
      <c r="C40" s="33" t="s">
        <v>257</v>
      </c>
      <c r="D40" s="62" t="str">
        <f>VLOOKUP($C40,'2018-19 Needs Trade Grid'!$C:$F,2,0)</f>
        <v>All countries</v>
      </c>
      <c r="E40" s="62" t="str">
        <f>VLOOKUP($C40,'2018-19 Needs Trade Grid'!$C:$F,3,0)</f>
        <v>(Seasonal Liqueurs) $20.00 -$39.95
(Cocktail Essentials) $20.00+
                                   (Tequila) $36.95 - +$99.95</v>
      </c>
      <c r="F40" s="62" t="str">
        <f>VLOOKUP($C40,'2018-19 Needs Trade Grid'!$C:$F,4,0)</f>
        <v xml:space="preserve">Seasonal Liqueurs: Preference will be given to brand extensions or branded program with new and innovative flavours. Preference will be given to products that fall in the $20.00-$29.95 price range (750mL). Strong marketing support required.
Commitment to gaining licensee support. Brand or size extensions.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Standout packaging.
Tequila (100% agave &amp; mezcal): For seasonal and one-shot listing. Established, successful brands in foreign markets or other Canadian provinces. Standout packaging. Strong marketing budget. Commitment to gaining licensee support (target 24% of total sales).
</v>
      </c>
      <c r="G40" s="66">
        <v>43700</v>
      </c>
      <c r="H40" s="66">
        <v>43707</v>
      </c>
      <c r="I40" s="66">
        <v>43728</v>
      </c>
      <c r="J40" s="65">
        <v>43734</v>
      </c>
      <c r="K40" s="77">
        <f>VLOOKUP(C40,'2018-19 Needs Trade Grid'!$C:$L,9,0)</f>
        <v>6</v>
      </c>
    </row>
    <row r="41" spans="1:11" ht="42.75" customHeight="1" x14ac:dyDescent="0.2">
      <c r="A41" s="81" t="str">
        <f>VLOOKUP(C41,'2018-19 Needs Trade Grid'!$C:$L,10,0)</f>
        <v>White Spirits</v>
      </c>
      <c r="B41" s="64"/>
      <c r="C41" s="16" t="s">
        <v>229</v>
      </c>
      <c r="D41" s="62" t="str">
        <f>VLOOKUP($C41,'2018-19 Needs Trade Grid'!$C:$F,2,0)</f>
        <v>All Countries</v>
      </c>
      <c r="E41" s="62" t="str">
        <f>VLOOKUP($C41,'2018-19 Needs Trade Grid'!$C:$F,3,0)</f>
        <v>$28.00+</v>
      </c>
      <c r="F41" s="62" t="s">
        <v>230</v>
      </c>
      <c r="G41" s="65">
        <v>43707</v>
      </c>
      <c r="H41" s="65">
        <v>43714</v>
      </c>
      <c r="I41" s="65">
        <v>43735</v>
      </c>
      <c r="J41" s="65">
        <v>43741</v>
      </c>
      <c r="K41" s="77">
        <f>VLOOKUP(C41,'2018-19 Needs Trade Grid'!$C:$L,9,0)</f>
        <v>4</v>
      </c>
    </row>
    <row r="42" spans="1:11" ht="42.75" customHeight="1" x14ac:dyDescent="0.2">
      <c r="A42" s="81" t="str">
        <f>VLOOKUP(C42,'2018-19 Needs Trade Grid'!$C:$L,10,0)</f>
        <v>Ontario Wines</v>
      </c>
      <c r="B42" s="63"/>
      <c r="C42" s="16" t="s">
        <v>146</v>
      </c>
      <c r="D42" s="62" t="str">
        <f>VLOOKUP($C42,'2018-19 Needs Trade Grid'!$C:$F,2,0)</f>
        <v>Canada (Ontario)</v>
      </c>
      <c r="E42" s="62" t="str">
        <f>VLOOKUP($C42,'2018-19 Needs Trade Grid'!$C:$F,3,0)</f>
        <v>$11.95-$19.95</v>
      </c>
      <c r="F42" s="62" t="str">
        <f>VLOOKUP($C42,'2018-19 Needs Trade Grid'!$C:$F,4,0)</f>
        <v xml:space="preserve">New LCBO VQA wines. All red or white varietal wines and blends will be considered. Strong brand proposition, compelling packaging and a well-considered marketing support/plan will be heavily influential. Wines must represent exceptional price/value relative to competitive set. </v>
      </c>
      <c r="G42" s="66">
        <v>43714</v>
      </c>
      <c r="H42" s="66">
        <v>43721</v>
      </c>
      <c r="I42" s="66">
        <v>43742</v>
      </c>
      <c r="J42" s="65">
        <v>43748</v>
      </c>
      <c r="K42" s="77">
        <f>VLOOKUP(C42,'2018-19 Needs Trade Grid'!$C:$L,9,0)</f>
        <v>25</v>
      </c>
    </row>
    <row r="43" spans="1:11" ht="42.75" customHeight="1" x14ac:dyDescent="0.2">
      <c r="A43" s="81" t="str">
        <f>VLOOKUP(C43,'2018-19 Needs Trade Grid'!$C:$L,10,0)</f>
        <v>White Spirits</v>
      </c>
      <c r="B43" s="64"/>
      <c r="C43" s="16" t="s">
        <v>241</v>
      </c>
      <c r="D43" s="62" t="str">
        <f>VLOOKUP($C43,'2018-19 Needs Trade Grid'!$C:$F,2,0)</f>
        <v>All Countries</v>
      </c>
      <c r="E43" s="62" t="str">
        <f>VLOOKUP($C43,'2018-19 Needs Trade Grid'!$C:$F,3,0)</f>
        <v>$27.25+</v>
      </c>
      <c r="F43" s="62" t="s">
        <v>242</v>
      </c>
      <c r="G43" s="65">
        <v>43721</v>
      </c>
      <c r="H43" s="65">
        <v>43728</v>
      </c>
      <c r="I43" s="65">
        <v>43749</v>
      </c>
      <c r="J43" s="65">
        <v>43755</v>
      </c>
      <c r="K43" s="77">
        <f>VLOOKUP(C43,'2018-19 Needs Trade Grid'!$C:$L,9,0)</f>
        <v>25</v>
      </c>
    </row>
    <row r="44" spans="1:11" ht="42.75" customHeight="1" x14ac:dyDescent="0.2">
      <c r="A44" s="81" t="str">
        <f>VLOOKUP(C44,'2018-19 Needs Trade Grid'!$C:$L,10,0)</f>
        <v>Beer &amp; Cider</v>
      </c>
      <c r="B44" s="64"/>
      <c r="C44" s="16" t="s">
        <v>151</v>
      </c>
      <c r="D44" s="62" t="str">
        <f>VLOOKUP($C44,'2018-19 Needs Trade Grid'!$C:$F,2,0)</f>
        <v>All Countries</v>
      </c>
      <c r="E44" s="62" t="str">
        <f>VLOOKUP($C44,'2018-19 Needs Trade Grid'!$C:$F,3,0)</f>
        <v>Competitive With Current Assortment</v>
      </c>
      <c r="F44" s="62" t="str">
        <f>VLOOKUP($C44,'2018-19 Needs Trade Grid'!$C:$F,4,0)</f>
        <v>Domestic, imported and craft cider and perry will be considered in both traditional and flavoured styles.  Single-serve tall cans are preferred by our cider customers. However, other formats will be considered. Value offered should be competitive with the current assortment.</v>
      </c>
      <c r="G44" s="66">
        <v>43728</v>
      </c>
      <c r="H44" s="66">
        <v>43735</v>
      </c>
      <c r="I44" s="66">
        <v>43756</v>
      </c>
      <c r="J44" s="65">
        <v>43762</v>
      </c>
      <c r="K44" s="77">
        <v>3</v>
      </c>
    </row>
    <row r="45" spans="1:11" ht="42.75" customHeight="1" x14ac:dyDescent="0.2">
      <c r="A45" s="81" t="str">
        <f>VLOOKUP(C45,'2018-19 Needs Trade Grid'!$C:$L,10,0)</f>
        <v>White Spirits</v>
      </c>
      <c r="B45" s="64"/>
      <c r="C45" s="16" t="s">
        <v>246</v>
      </c>
      <c r="D45" s="62" t="str">
        <f>VLOOKUP($C45,'2018-19 Needs Trade Grid'!$C:$F,2,0)</f>
        <v>All Countries</v>
      </c>
      <c r="E45" s="62" t="str">
        <f>VLOOKUP($C45,'2018-19 Needs Trade Grid'!$C:$F,3,0)</f>
        <v>$27.25+</v>
      </c>
      <c r="F45" s="62" t="str">
        <f>VLOOKUP($C45,'2018-19 Needs Trade Grid'!$C:$F,4,0)</f>
        <v xml:space="preserve">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$28.00-$39.95 to support the trade-up strategy.
Seasonal/one-shot Premium, Super-Premium and Deluxe vodka products that offer strong points of difference to the current assortment (i.e., local, craft/artisanal, unique distillation methods or marketing approaches). Success in other markets is a benefit.
Vodka gifts: Seasonal/one-shot opportunities are encouraged and will be considered in this call. Launch timeframe will depend on the appropriate occasion/season (i.e., Father's Day).
Spirits Boutiques: As part of the online product strategy, lcbo.com will house Spirits Boutiques on an on-going basis. These one-shot purchases will  appeal to the vodka connoisseur and offer strong points of difference to the current assortment, such as niche assortment products, highly allocated products or special edition bottles. These will be very small buys and may also have a limited store distribution.
</v>
      </c>
      <c r="G45" s="65">
        <v>43735</v>
      </c>
      <c r="H45" s="65">
        <v>43742</v>
      </c>
      <c r="I45" s="65">
        <v>43763</v>
      </c>
      <c r="J45" s="65">
        <v>43769</v>
      </c>
      <c r="K45" s="77">
        <f>VLOOKUP(C45,'2018-19 Needs Trade Grid'!$C:$L,9,0)</f>
        <v>25</v>
      </c>
    </row>
    <row r="46" spans="1:11" ht="42.75" customHeight="1" x14ac:dyDescent="0.2">
      <c r="A46" s="81" t="s">
        <v>31</v>
      </c>
      <c r="B46" s="63"/>
      <c r="C46" s="44" t="s">
        <v>258</v>
      </c>
      <c r="D46" s="62" t="s">
        <v>20</v>
      </c>
      <c r="E46" s="62" t="s">
        <v>17</v>
      </c>
      <c r="F46" s="62" t="s">
        <v>259</v>
      </c>
      <c r="G46" s="66">
        <v>43742</v>
      </c>
      <c r="H46" s="66">
        <v>43749</v>
      </c>
      <c r="I46" s="66">
        <v>43770</v>
      </c>
      <c r="J46" s="65">
        <v>43776</v>
      </c>
      <c r="K46" s="77">
        <v>25</v>
      </c>
    </row>
    <row r="47" spans="1:11" ht="42.75" customHeight="1" x14ac:dyDescent="0.2">
      <c r="A47" s="81" t="str">
        <f>VLOOKUP(C47,'2018-19 Needs Trade Grid'!$C:$L,10,0)</f>
        <v>Beer &amp; Cider</v>
      </c>
      <c r="B47" s="64"/>
      <c r="C47" s="16" t="s">
        <v>260</v>
      </c>
      <c r="D47" s="62" t="str">
        <f>VLOOKUP($C47,'2018-19 Needs Trade Grid'!$C:$F,2,0)</f>
        <v>All Countries (excluding Ontario Craft Beer)</v>
      </c>
      <c r="E47" s="62" t="str">
        <f>VLOOKUP($C47,'2018-19 Needs Trade Grid'!$C:$F,3,0)</f>
        <v>Various</v>
      </c>
      <c r="F47" s="62" t="str">
        <f>VLOOKUP($C47,'2018-19 Needs Trade Grid'!$C:$F,4,0)</f>
        <v>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P7 through P9.
All tasting/lab and marketing samples must arrive labeled with the NISS or LCBO #. All lab samples go to the attention of Karen Carter.</v>
      </c>
      <c r="G47" s="65">
        <v>43749</v>
      </c>
      <c r="H47" s="65">
        <v>43756</v>
      </c>
      <c r="I47" s="65">
        <v>43777</v>
      </c>
      <c r="J47" s="65">
        <v>43783</v>
      </c>
      <c r="K47" s="77">
        <f>VLOOKUP(C47,'2018-19 Needs Trade Grid'!$C:$L,9,0)</f>
        <v>3</v>
      </c>
    </row>
    <row r="48" spans="1:11" ht="42.75" customHeight="1" x14ac:dyDescent="0.2">
      <c r="A48" s="81" t="str">
        <f>VLOOKUP(C48,'2018-19 Needs Trade Grid'!$C:$L,10,0)</f>
        <v>Beer &amp; Cider</v>
      </c>
      <c r="B48" s="63"/>
      <c r="C48" s="16" t="s">
        <v>217</v>
      </c>
      <c r="D48" s="62" t="str">
        <f>VLOOKUP($C48,'2018-19 Needs Trade Grid'!$C:$F,2,0)</f>
        <v>Canada (Ontario)</v>
      </c>
      <c r="E48" s="62" t="str">
        <f>VLOOKUP($C48,'2018-19 Needs Trade Grid'!$C:$F,3,0)</f>
        <v>Competitive With Current Assortment</v>
      </c>
      <c r="F48" s="62" t="str">
        <f>VLOOKUP($C48,'2018-19 Needs Trade Grid'!$C:$F,4,0)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48" s="66">
        <v>43756</v>
      </c>
      <c r="H48" s="66">
        <v>43763</v>
      </c>
      <c r="I48" s="66">
        <v>43784</v>
      </c>
      <c r="J48" s="65">
        <v>43790</v>
      </c>
      <c r="K48" s="77">
        <f>VLOOKUP(C48,'2018-19 Needs Trade Grid'!$C:$L,9,0)</f>
        <v>3</v>
      </c>
    </row>
    <row r="49" spans="1:11" ht="42.75" customHeight="1" x14ac:dyDescent="0.2">
      <c r="A49" s="81" t="s">
        <v>48</v>
      </c>
      <c r="B49" s="64"/>
      <c r="C49" s="16" t="s">
        <v>261</v>
      </c>
      <c r="D49" s="62" t="s">
        <v>262</v>
      </c>
      <c r="E49" s="62" t="s">
        <v>74</v>
      </c>
      <c r="F49" s="62" t="s">
        <v>263</v>
      </c>
      <c r="G49" s="65">
        <v>43763</v>
      </c>
      <c r="H49" s="65">
        <v>43770</v>
      </c>
      <c r="I49" s="65">
        <v>43791</v>
      </c>
      <c r="J49" s="65">
        <v>43797</v>
      </c>
      <c r="K49" s="77">
        <v>5</v>
      </c>
    </row>
    <row r="50" spans="1:11" ht="42.75" customHeight="1" x14ac:dyDescent="0.2">
      <c r="A50" s="81" t="str">
        <f>VLOOKUP(C50,'2018-19 Needs Trade Grid'!$C:$L,10,0)</f>
        <v>Spirits</v>
      </c>
      <c r="B50" s="109"/>
      <c r="C50" s="16" t="s">
        <v>19</v>
      </c>
      <c r="D50" s="62" t="str">
        <f>VLOOKUP($C50,'2018-19 Needs Trade Grid'!$C:$F,2,0)</f>
        <v>Canada (Ontario)</v>
      </c>
      <c r="E50" s="62">
        <f>VLOOKUP($C50,'2018-19 Needs Trade Grid'!$C:$F,3,0)</f>
        <v>27.75</v>
      </c>
      <c r="F50" s="62" t="str">
        <f>VLOOKUP($C50,'2018-19 Needs Trade Grid'!$C:$F,4,0)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50" s="66">
        <v>43763</v>
      </c>
      <c r="H50" s="66">
        <v>43770</v>
      </c>
      <c r="I50" s="66">
        <v>43791</v>
      </c>
      <c r="J50" s="65">
        <v>43797</v>
      </c>
      <c r="K50" s="77">
        <f>VLOOKUP(C50,'2018-19 Needs Trade Grid'!$C:$L,9,0)</f>
        <v>4</v>
      </c>
    </row>
    <row r="51" spans="1:11" ht="42.75" customHeight="1" x14ac:dyDescent="0.2">
      <c r="A51" s="81" t="s">
        <v>48</v>
      </c>
      <c r="B51" s="81"/>
      <c r="C51" s="82" t="s">
        <v>264</v>
      </c>
      <c r="D51" s="83" t="s">
        <v>265</v>
      </c>
      <c r="E51" s="83" t="s">
        <v>120</v>
      </c>
      <c r="F51" s="83" t="s">
        <v>266</v>
      </c>
      <c r="G51" s="84">
        <v>43770</v>
      </c>
      <c r="H51" s="84">
        <v>43777</v>
      </c>
      <c r="I51" s="84">
        <v>43798</v>
      </c>
      <c r="J51" s="85">
        <v>43804</v>
      </c>
      <c r="K51" s="86">
        <v>4</v>
      </c>
    </row>
    <row r="52" spans="1:11" ht="42.75" customHeight="1" x14ac:dyDescent="0.2">
      <c r="A52" s="81" t="s">
        <v>48</v>
      </c>
      <c r="B52" s="81"/>
      <c r="C52" s="82" t="s">
        <v>267</v>
      </c>
      <c r="D52" s="83" t="s">
        <v>163</v>
      </c>
      <c r="E52" s="83" t="s">
        <v>268</v>
      </c>
      <c r="F52" s="83" t="s">
        <v>269</v>
      </c>
      <c r="G52" s="85">
        <v>43777</v>
      </c>
      <c r="H52" s="85">
        <v>43784</v>
      </c>
      <c r="I52" s="85">
        <v>43805</v>
      </c>
      <c r="J52" s="85">
        <v>43811</v>
      </c>
      <c r="K52" s="86">
        <v>4</v>
      </c>
    </row>
    <row r="53" spans="1:11" ht="42.75" customHeight="1" x14ac:dyDescent="0.2">
      <c r="A53" s="67"/>
      <c r="B53" s="67"/>
      <c r="C53" s="68"/>
      <c r="D53" s="69"/>
      <c r="E53" s="69"/>
      <c r="F53" s="69"/>
      <c r="G53" s="70">
        <v>43784</v>
      </c>
      <c r="H53" s="70">
        <v>43791</v>
      </c>
      <c r="I53" s="70">
        <v>43812</v>
      </c>
      <c r="J53" s="71">
        <v>43818</v>
      </c>
      <c r="K53" s="79"/>
    </row>
    <row r="54" spans="1:11" ht="42.75" customHeight="1" x14ac:dyDescent="0.2">
      <c r="A54" s="67"/>
      <c r="B54" s="72"/>
      <c r="C54" s="68"/>
      <c r="D54" s="69"/>
      <c r="E54" s="69"/>
      <c r="F54" s="69"/>
      <c r="G54" s="71">
        <v>43791</v>
      </c>
      <c r="H54" s="71">
        <v>43798</v>
      </c>
      <c r="I54" s="71">
        <v>43819</v>
      </c>
      <c r="J54" s="71">
        <v>43825</v>
      </c>
      <c r="K54" s="79"/>
    </row>
    <row r="55" spans="1:11" ht="75" customHeight="1" x14ac:dyDescent="0.2">
      <c r="A55" s="81" t="str">
        <f>VLOOKUP(C55,'2018-19 Needs Trade Grid'!$C:$L,10,0)</f>
        <v>All Wines</v>
      </c>
      <c r="B55" s="63"/>
      <c r="C55" s="16" t="s">
        <v>110</v>
      </c>
      <c r="D55" s="62" t="str">
        <f>VLOOKUP($C55,'2018-19 Needs Trade Grid'!$C:$F,2,0)</f>
        <v>All Countries</v>
      </c>
      <c r="E55" s="62" t="str">
        <f>VLOOKUP($C55,'2018-19 Needs Trade Grid'!$C:$F,3,0)</f>
        <v>$8.95 - $15.95</v>
      </c>
      <c r="F55" s="62" t="str">
        <f>VLOOKUP($C55,'2018-19 Needs Trade Grid'!$C:$F,4,0)</f>
        <v>Sample deadline and tasting date subject to change. Successful applicants will be notified of any changes. Preference for wines $13.95 and under, and only wines of 2018 vintage (actual tasting will take place after the harvest and apply only to pre-selected products whose agents will be notified). Actively looking for submissions from California, in addition to Europe (Portugal, Spain, Austria and other sources where the wine-of-the-vintage tradition exists) and Ontario. Must be able to meet the shipping timelines for Nov. 15, 2018 Nouveau retail program launch.</v>
      </c>
      <c r="G55" s="66">
        <v>43798</v>
      </c>
      <c r="H55" s="66">
        <v>43805</v>
      </c>
      <c r="I55" s="66">
        <v>43826</v>
      </c>
      <c r="J55" s="65">
        <v>43832</v>
      </c>
      <c r="K55" s="77">
        <f>VLOOKUP(C55,'2018-19 Needs Trade Grid'!$C:$L,9,0)</f>
        <v>5</v>
      </c>
    </row>
    <row r="56" spans="1:11" ht="75" customHeight="1" x14ac:dyDescent="0.2">
      <c r="A56" s="81" t="str">
        <f>VLOOKUP(C56,'2018-19 Needs Trade Grid'!$C:$L,10,0)</f>
        <v>Ontario Wines</v>
      </c>
      <c r="B56" s="63"/>
      <c r="C56" s="41" t="s">
        <v>270</v>
      </c>
      <c r="D56" s="62" t="str">
        <f>VLOOKUP($C56,'2018-19 Needs Trade Grid'!$C:$F,2,0)</f>
        <v>Canada (Ontario)</v>
      </c>
      <c r="E56" s="62" t="str">
        <f>VLOOKUP($C56,'2018-19 Needs Trade Grid'!$C:$F,3,0)</f>
        <v>Various</v>
      </c>
      <c r="F56" s="62" t="str">
        <f>VLOOKUP($C56,'2018-19 Needs Trade Grid'!$C:$F,4,0)</f>
        <v xml:space="preserve">Obtain permission of category/product manager before submitting to adhoc tenders. For wines not covered in other Product Calls within this needs letter. </v>
      </c>
      <c r="G56" s="65">
        <v>43798</v>
      </c>
      <c r="H56" s="65">
        <v>43805</v>
      </c>
      <c r="I56" s="65">
        <v>43826</v>
      </c>
      <c r="J56" s="65">
        <v>43832</v>
      </c>
      <c r="K56" s="77">
        <f>VLOOKUP(C56,'2018-19 Needs Trade Grid'!$C:$L,9,0)</f>
        <v>25</v>
      </c>
    </row>
    <row r="57" spans="1:11" ht="75" customHeight="1" x14ac:dyDescent="0.2">
      <c r="A57" s="81" t="str">
        <f>VLOOKUP(C57,'2018-19 Needs Trade Grid'!$C:$L,10,0)</f>
        <v>European Wines</v>
      </c>
      <c r="B57" s="63"/>
      <c r="C57" s="16" t="s">
        <v>271</v>
      </c>
      <c r="D57" s="62" t="str">
        <f>VLOOKUP($C57,'2018-19 Needs Trade Grid'!$C:$F,2,0)</f>
        <v>All EW Countries</v>
      </c>
      <c r="E57" s="62" t="str">
        <f>VLOOKUP($C57,'2018-19 Needs Trade Grid'!$C:$F,3,0)</f>
        <v>Various</v>
      </c>
      <c r="F57" s="62" t="str">
        <f>VLOOKUP($C57,'2018-19 Needs Trade Grid'!$C:$F,4,0)</f>
        <v xml:space="preserve">Obtain permission of category/product manager before submitting to ad hoc tenders. For wines not covered in other product calls within this needs letter. </v>
      </c>
      <c r="G57" s="65">
        <v>43798</v>
      </c>
      <c r="H57" s="65">
        <v>43805</v>
      </c>
      <c r="I57" s="65">
        <v>43826</v>
      </c>
      <c r="J57" s="65">
        <v>43832</v>
      </c>
      <c r="K57" s="77">
        <f>VLOOKUP(C57,'2018-19 Needs Trade Grid'!$C:$L,9,0)</f>
        <v>25</v>
      </c>
    </row>
    <row r="58" spans="1:11" ht="75" customHeight="1" x14ac:dyDescent="0.2">
      <c r="A58" s="81" t="str">
        <f>VLOOKUP(C58,'2018-19 Needs Trade Grid'!$C:$L,10,0)</f>
        <v>New World Wines</v>
      </c>
      <c r="B58" s="63"/>
      <c r="C58" s="16" t="s">
        <v>272</v>
      </c>
      <c r="D58" s="62" t="str">
        <f>VLOOKUP($C58,'2018-19 Needs Trade Grid'!$C:$F,2,0)</f>
        <v>All NW Countries</v>
      </c>
      <c r="E58" s="62" t="str">
        <f>VLOOKUP($C58,'2018-19 Needs Trade Grid'!$C:$F,3,0)</f>
        <v>Various</v>
      </c>
      <c r="F58" s="62" t="str">
        <f>VLOOKUP($C58,'2018-19 Needs Trade Grid'!$C:$F,4,0)</f>
        <v>For wines directly solicited by the category/product manager. Utilized to capitalize on immediate needs and/or wines not covered in the varietal tenders. Obtain permission of category/product manager before submitting to ad hoc tenders.</v>
      </c>
      <c r="G58" s="65">
        <v>43798</v>
      </c>
      <c r="H58" s="65">
        <v>43805</v>
      </c>
      <c r="I58" s="65">
        <v>43826</v>
      </c>
      <c r="J58" s="65">
        <v>43832</v>
      </c>
      <c r="K58" s="77">
        <f>VLOOKUP(C58,'2018-19 Needs Trade Grid'!$C:$L,9,0)</f>
        <v>25</v>
      </c>
    </row>
    <row r="59" spans="1:11" ht="55.5" customHeight="1" x14ac:dyDescent="0.2">
      <c r="A59" s="81" t="str">
        <f>VLOOKUP(C59,'2018-19 Needs Trade Grid'!$C:$L,10,0)</f>
        <v>Beer &amp; Cider</v>
      </c>
      <c r="B59" s="64"/>
      <c r="C59" s="16" t="s">
        <v>273</v>
      </c>
      <c r="D59" s="62" t="str">
        <f>VLOOKUP($C59,'2018-19 Needs Trade Grid'!$C:$F,2,0)</f>
        <v>Canada (Ontario)</v>
      </c>
      <c r="E59" s="62" t="str">
        <f>VLOOKUP($C59,'2018-19 Needs Trade Grid'!$C:$F,3,0)</f>
        <v>Various</v>
      </c>
      <c r="F59" s="62" t="str">
        <f>VLOOKUP($C59,'2018-19 Needs Trade Grid'!$C:$F,4,0)</f>
        <v>Ontario craft seasonal beers appropriate for summer (wheat, fruit beers, saisons, etc.) will be considered. Available for a limited time only.
Sales success from a brewery retail store or on-premise (if applicable) will be considered, along with sales performance of current LCBO listings.
Listing is active in retail – P3 through P6.
All tasting/lab and marketing samples must arrive labeled with the NISS or LCBO #. All lab samples go to the attention of Karen Carter.</v>
      </c>
      <c r="G59" s="65">
        <v>43805</v>
      </c>
      <c r="H59" s="65">
        <v>43812</v>
      </c>
      <c r="I59" s="65">
        <v>43833</v>
      </c>
      <c r="J59" s="65">
        <v>43839</v>
      </c>
      <c r="K59" s="77">
        <f>VLOOKUP(C59,'2018-19 Needs Trade Grid'!$C:$L,9,0)</f>
        <v>3</v>
      </c>
    </row>
    <row r="60" spans="1:11" ht="55.5" customHeight="1" x14ac:dyDescent="0.2">
      <c r="A60" s="81" t="str">
        <f>VLOOKUP(C60,'2018-19 Needs Trade Grid'!$C:$L,10,0)</f>
        <v>Beer &amp; Cider</v>
      </c>
      <c r="B60" s="63"/>
      <c r="C60" s="16" t="s">
        <v>274</v>
      </c>
      <c r="D60" s="62" t="str">
        <f>VLOOKUP($C60,'2018-19 Needs Trade Grid'!$C:$F,2,0)</f>
        <v>Canada (Ontario)</v>
      </c>
      <c r="E60" s="62" t="str">
        <f>VLOOKUP($C60,'2018-19 Needs Trade Grid'!$C:$F,3,0)</f>
        <v>Competitive With Current Assortment</v>
      </c>
      <c r="F60" s="62" t="str">
        <f>VLOOKUP($C60,'2018-19 Needs Trade Grid'!$C:$F,4,0)</f>
        <v>Submissions for year-round listings from Ontario craft breweries new to the LCBO will be considered. Should have year-round appeal and be positioned as the flagship brand.
Pricing worksheets are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60" s="66">
        <v>43812</v>
      </c>
      <c r="H60" s="66">
        <v>43819</v>
      </c>
      <c r="I60" s="66">
        <v>43840</v>
      </c>
      <c r="J60" s="65">
        <v>43846</v>
      </c>
      <c r="K60" s="77">
        <f>VLOOKUP(C60,'2018-19 Needs Trade Grid'!$C:$L,9,0)</f>
        <v>3</v>
      </c>
    </row>
    <row r="61" spans="1:11" ht="55.5" customHeight="1" x14ac:dyDescent="0.2">
      <c r="A61" s="81" t="s">
        <v>38</v>
      </c>
      <c r="B61" s="64"/>
      <c r="C61" s="16" t="s">
        <v>275</v>
      </c>
      <c r="D61" s="62" t="s">
        <v>46</v>
      </c>
      <c r="E61" s="62" t="s">
        <v>276</v>
      </c>
      <c r="F61" s="62" t="s">
        <v>277</v>
      </c>
      <c r="G61" s="65">
        <v>43819</v>
      </c>
      <c r="H61" s="65">
        <v>43826</v>
      </c>
      <c r="I61" s="65">
        <v>43847</v>
      </c>
      <c r="J61" s="65">
        <v>43853</v>
      </c>
      <c r="K61" s="77">
        <v>5</v>
      </c>
    </row>
    <row r="62" spans="1:11" ht="55.5" customHeight="1" x14ac:dyDescent="0.2">
      <c r="A62" s="81" t="s">
        <v>38</v>
      </c>
      <c r="B62" s="63"/>
      <c r="C62" s="16" t="s">
        <v>278</v>
      </c>
      <c r="D62" s="62" t="s">
        <v>114</v>
      </c>
      <c r="E62" s="62" t="s">
        <v>279</v>
      </c>
      <c r="F62" s="62" t="s">
        <v>280</v>
      </c>
      <c r="G62" s="66">
        <v>43826</v>
      </c>
      <c r="H62" s="66">
        <v>43833</v>
      </c>
      <c r="I62" s="66">
        <v>43854</v>
      </c>
      <c r="J62" s="65">
        <v>43860</v>
      </c>
      <c r="K62" s="77">
        <v>5</v>
      </c>
    </row>
    <row r="63" spans="1:11" ht="55.5" customHeight="1" x14ac:dyDescent="0.2">
      <c r="A63" s="81" t="s">
        <v>106</v>
      </c>
      <c r="B63" s="109"/>
      <c r="C63" s="33" t="s">
        <v>281</v>
      </c>
      <c r="D63" s="62" t="s">
        <v>16</v>
      </c>
      <c r="E63" s="62" t="s">
        <v>282</v>
      </c>
      <c r="F63" s="62" t="s">
        <v>283</v>
      </c>
      <c r="G63" s="65">
        <v>43833</v>
      </c>
      <c r="H63" s="65">
        <v>43840</v>
      </c>
      <c r="I63" s="65">
        <v>43861</v>
      </c>
      <c r="J63" s="65">
        <v>43867</v>
      </c>
      <c r="K63" s="77">
        <v>10</v>
      </c>
    </row>
    <row r="64" spans="1:11" ht="55.5" customHeight="1" x14ac:dyDescent="0.2">
      <c r="A64" s="81" t="str">
        <f>VLOOKUP(C64,'2018-19 Needs Trade Grid'!$C:$L,10,0)</f>
        <v>Ontario Wines</v>
      </c>
      <c r="B64" s="63"/>
      <c r="C64" s="16" t="s">
        <v>32</v>
      </c>
      <c r="D64" s="62" t="str">
        <f>VLOOKUP($C64,'2018-19 Needs Trade Grid'!$C:$F,2,0)</f>
        <v>Canada (Ontario)</v>
      </c>
      <c r="E64" s="62" t="str">
        <f>VLOOKUP($C64,'2018-19 Needs Trade Grid'!$C:$F,3,0)</f>
        <v>$9.95/750mL+</v>
      </c>
      <c r="F64" s="62" t="str">
        <f>VLOOKUP($C64,'2018-19 Needs Trade Grid'!$C:$F,4,0)</f>
        <v>ICB: 750mL and 1.5L size formats of all red and white varietals and blends will be considered.</v>
      </c>
      <c r="G64" s="66">
        <v>43840</v>
      </c>
      <c r="H64" s="66">
        <v>43847</v>
      </c>
      <c r="I64" s="66">
        <v>43868</v>
      </c>
      <c r="J64" s="65">
        <v>43874</v>
      </c>
      <c r="K64" s="77">
        <f>VLOOKUP(C64,'2018-19 Needs Trade Grid'!$C:$L,9,0)</f>
        <v>25</v>
      </c>
    </row>
    <row r="65" spans="1:14" ht="55.5" customHeight="1" x14ac:dyDescent="0.2">
      <c r="A65" s="81" t="str">
        <f>VLOOKUP(C65,'2018-19 Needs Trade Grid'!$C:$L,10,0)</f>
        <v>Beer &amp; Cider</v>
      </c>
      <c r="B65" s="64"/>
      <c r="C65" s="16" t="s">
        <v>284</v>
      </c>
      <c r="D65" s="62" t="str">
        <f>VLOOKUP($C65,'2018-19 Needs Trade Grid'!$C:$F,2,0)</f>
        <v>All Countries (excluding Ontario Craft Beer)</v>
      </c>
      <c r="E65" s="62" t="str">
        <f>VLOOKUP($C65,'2018-19 Needs Trade Grid'!$C:$F,3,0)</f>
        <v>Various</v>
      </c>
      <c r="F65" s="62" t="str">
        <f>VLOOKUP($C65,'2018-19 Needs Trade Grid'!$C:$F,4,0)</f>
        <v>Products appropriate for the winter season that will appeal to a craft beer enthusiast (wheat, fruit beers, saisons,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P10 through P12.
All tasting/lab and marketing samples must arrive labeled with the NISS or LCBO #. All lab samples go to the attention of Karen Carter.</v>
      </c>
      <c r="G65" s="65">
        <v>43847</v>
      </c>
      <c r="H65" s="65">
        <v>43854</v>
      </c>
      <c r="I65" s="65">
        <v>43875</v>
      </c>
      <c r="J65" s="65">
        <v>43881</v>
      </c>
      <c r="K65" s="77">
        <f>VLOOKUP(C65,'2018-19 Needs Trade Grid'!$C:$L,9,0)</f>
        <v>3</v>
      </c>
    </row>
    <row r="66" spans="1:14" ht="55.5" customHeight="1" x14ac:dyDescent="0.2">
      <c r="A66" s="81" t="s">
        <v>38</v>
      </c>
      <c r="B66" s="63"/>
      <c r="C66" s="16" t="s">
        <v>285</v>
      </c>
      <c r="D66" s="62" t="s">
        <v>114</v>
      </c>
      <c r="E66" s="62" t="s">
        <v>286</v>
      </c>
      <c r="F66" s="62" t="s">
        <v>280</v>
      </c>
      <c r="G66" s="66">
        <v>43854</v>
      </c>
      <c r="H66" s="66">
        <v>43861</v>
      </c>
      <c r="I66" s="66">
        <v>43882</v>
      </c>
      <c r="J66" s="65">
        <v>43888</v>
      </c>
      <c r="K66" s="77">
        <v>5</v>
      </c>
    </row>
    <row r="67" spans="1:14" ht="45" customHeight="1" x14ac:dyDescent="0.2">
      <c r="A67" s="81" t="str">
        <f>VLOOKUP(C67,'2018-19 Needs Trade Grid'!$C:$L,10,0)</f>
        <v>Beer &amp; Cider</v>
      </c>
      <c r="B67" s="64"/>
      <c r="C67" s="16" t="s">
        <v>287</v>
      </c>
      <c r="D67" s="62" t="str">
        <f>VLOOKUP($C67,'2018-19 Needs Trade Grid'!$C:$F,2,0)</f>
        <v>All Countries (excluding Ontario Craft Beer)</v>
      </c>
      <c r="E67" s="62" t="str">
        <f>VLOOKUP($C67,'2018-19 Needs Trade Grid'!$C:$F,3,0)</f>
        <v>Competitive With Current Assortment</v>
      </c>
      <c r="F67" s="62" t="str">
        <f>VLOOKUP($C67,'2018-19 Needs Trade Grid'!$C:$F,4,0)</f>
        <v>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v>
      </c>
      <c r="G67" s="65">
        <v>43861</v>
      </c>
      <c r="H67" s="65">
        <v>43868</v>
      </c>
      <c r="I67" s="65">
        <v>43889</v>
      </c>
      <c r="J67" s="65">
        <v>43895</v>
      </c>
      <c r="K67" s="77">
        <f>VLOOKUP(C67,'2018-19 Needs Trade Grid'!$C:$L,9,0)</f>
        <v>3</v>
      </c>
    </row>
    <row r="68" spans="1:14" ht="114" customHeight="1" x14ac:dyDescent="0.2">
      <c r="A68" s="81" t="str">
        <f>VLOOKUP(C68,'2018-19 Needs Trade Grid'!$C:$L,10,0)</f>
        <v>Spirits</v>
      </c>
      <c r="B68" s="109"/>
      <c r="C68" s="16" t="s">
        <v>19</v>
      </c>
      <c r="D68" s="62" t="str">
        <f>VLOOKUP($C68,'2018-19 Needs Trade Grid'!$C:$F,2,0)</f>
        <v>Canada (Ontario)</v>
      </c>
      <c r="E68" s="62">
        <f>VLOOKUP($C68,'2018-19 Needs Trade Grid'!$C:$F,3,0)</f>
        <v>27.75</v>
      </c>
      <c r="F68" s="62" t="str">
        <f>VLOOKUP($C68,'2018-19 Needs Trade Grid'!$C:$F,4,0)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68" s="66">
        <v>43868</v>
      </c>
      <c r="H68" s="66">
        <v>43875</v>
      </c>
      <c r="I68" s="66">
        <v>43896</v>
      </c>
      <c r="J68" s="65">
        <v>43902</v>
      </c>
      <c r="K68" s="77">
        <f>VLOOKUP(C68,'2018-19 Needs Trade Grid'!$C:$L,9,0)</f>
        <v>4</v>
      </c>
    </row>
    <row r="69" spans="1:14" ht="112" x14ac:dyDescent="0.2">
      <c r="A69" s="81" t="s">
        <v>288</v>
      </c>
      <c r="B69" s="63"/>
      <c r="C69" s="16" t="s">
        <v>289</v>
      </c>
      <c r="D69" s="62" t="s">
        <v>16</v>
      </c>
      <c r="E69" s="62" t="s">
        <v>17</v>
      </c>
      <c r="F69" s="62" t="s">
        <v>290</v>
      </c>
      <c r="G69" s="66">
        <v>43868</v>
      </c>
      <c r="H69" s="66">
        <v>43875</v>
      </c>
      <c r="I69" s="66">
        <v>43896</v>
      </c>
      <c r="J69" s="65">
        <v>43902</v>
      </c>
      <c r="K69" s="77">
        <f>VLOOKUP(C69,'2018-19 Needs Trade Grid'!$C:$L,9,0)</f>
        <v>25</v>
      </c>
    </row>
    <row r="70" spans="1:14" ht="96" x14ac:dyDescent="0.2">
      <c r="A70" s="81" t="str">
        <f>VLOOKUP(C70,'2018-19 Needs Trade Grid'!$C:$L,10,0)</f>
        <v>Spirits</v>
      </c>
      <c r="B70" s="63"/>
      <c r="C70" s="16" t="s">
        <v>291</v>
      </c>
      <c r="D70" s="62" t="str">
        <f>VLOOKUP($C70,'2018-19 Needs Trade Grid'!$C:$F,2,0)</f>
        <v>All Countries</v>
      </c>
      <c r="E70" s="62" t="str">
        <f>VLOOKUP($C70,'2018-19 Needs Trade Grid'!$C:$F,3,0)</f>
        <v>Various</v>
      </c>
      <c r="F70" s="62" t="str">
        <f>VLOOKUP($C70,'2018-19 Needs Trade Grid'!$C:$F,4,0)</f>
        <v>New and unique gifts, interesting and exciting mixed packs, limited-availability/edition/prestige bottles are of interest. Please note that a product sample with all packaging is required by February 8, 2019. A deadline and requirements update letter will be issued toward the end of December 2018.</v>
      </c>
      <c r="G70" s="66">
        <v>43868</v>
      </c>
      <c r="H70" s="66">
        <v>43875</v>
      </c>
      <c r="I70" s="66">
        <v>43896</v>
      </c>
      <c r="J70" s="65">
        <v>43902</v>
      </c>
      <c r="K70" s="77">
        <f>VLOOKUP(C70,'2018-19 Needs Trade Grid'!$C:$L,9,0)</f>
        <v>25</v>
      </c>
    </row>
    <row r="71" spans="1:14" s="75" customFormat="1" ht="105" x14ac:dyDescent="0.2">
      <c r="A71" s="83" t="s">
        <v>55</v>
      </c>
      <c r="B71" s="62"/>
      <c r="C71" s="16" t="s">
        <v>289</v>
      </c>
      <c r="D71" s="62" t="s">
        <v>124</v>
      </c>
      <c r="E71" s="62" t="s">
        <v>17</v>
      </c>
      <c r="F71" s="80" t="s">
        <v>292</v>
      </c>
      <c r="G71" s="73">
        <v>43868</v>
      </c>
      <c r="H71" s="73">
        <v>43875</v>
      </c>
      <c r="I71" s="73">
        <v>43896</v>
      </c>
      <c r="J71" s="74">
        <v>43902</v>
      </c>
      <c r="K71" s="77">
        <f>VLOOKUP(C71,'2018-19 Needs Trade Grid'!$C:$L,9,0)</f>
        <v>25</v>
      </c>
      <c r="M71"/>
      <c r="N71"/>
    </row>
    <row r="72" spans="1:14" ht="48.75" customHeight="1" x14ac:dyDescent="0.2">
      <c r="A72" s="81" t="s">
        <v>23</v>
      </c>
      <c r="B72" s="63"/>
      <c r="C72" s="16" t="s">
        <v>234</v>
      </c>
      <c r="D72" s="62" t="s">
        <v>124</v>
      </c>
      <c r="E72" s="62" t="s">
        <v>25</v>
      </c>
      <c r="F72" s="62" t="s">
        <v>235</v>
      </c>
      <c r="G72" s="66">
        <v>43875</v>
      </c>
      <c r="H72" s="66">
        <v>43882</v>
      </c>
      <c r="I72" s="66">
        <v>43903</v>
      </c>
      <c r="J72" s="65">
        <v>43909</v>
      </c>
      <c r="K72" s="77">
        <v>5</v>
      </c>
    </row>
    <row r="73" spans="1:14" ht="192" x14ac:dyDescent="0.2">
      <c r="A73" s="81" t="str">
        <f>VLOOKUP(C73,'2018-19 Needs Trade Grid'!$C:$L,10,0)</f>
        <v>Spirits</v>
      </c>
      <c r="B73" s="109"/>
      <c r="C73" s="44" t="s">
        <v>293</v>
      </c>
      <c r="D73" s="62" t="str">
        <f>VLOOKUP($C73,'2018-19 Needs Trade Grid'!$C:$F,2,0)</f>
        <v>All Countries</v>
      </c>
      <c r="E73" s="62" t="str">
        <f>VLOOKUP($C73,'2018-19 Needs Trade Grid'!$C:$F,3,0)</f>
        <v>$25.95+</v>
      </c>
      <c r="F73" s="62" t="str">
        <f>VLOOKUP($C73,'2018-19 Needs Trade Grid'!$C:$F,4,0)</f>
        <v xml:space="preserve">Focus is on premium and deluxe products in the following sets: Cognac, Armagnac, Calvados, Grappa, Deluxe Brandy, Cream Liquor and Deluxe Aged Rum. These products will be purchased on a one-shot and seasonal basis, and will be merchandised in store section. Preference may be given to products that reflect the newest flavour and cocktail trends, are exciting brand extensions or fill a need missing from our existing portfolio.
Asian Spirits: Limited seasonal or one-shot opportunities may exist to test new offerings in order to feed current interest and growth. </v>
      </c>
      <c r="G73" s="66">
        <v>43882</v>
      </c>
      <c r="H73" s="66">
        <v>43889</v>
      </c>
      <c r="I73" s="66">
        <v>43910</v>
      </c>
      <c r="J73" s="65">
        <v>43916</v>
      </c>
      <c r="K73" s="77">
        <f>VLOOKUP(C73,'2018-19 Needs Trade Grid'!$C:$L,9,0)</f>
        <v>6</v>
      </c>
    </row>
  </sheetData>
  <autoFilter ref="A2:N73" xr:uid="{00000000-0009-0000-0000-000001000000}"/>
  <customSheetViews>
    <customSheetView guid="{D60E86EB-F5F3-43AC-A4F6-D4B3DC453DD2}" showAutoFilter="1" state="hidden">
      <pane ySplit="2" topLeftCell="A3" activePane="bottomLeft" state="frozen"/>
      <selection pane="bottomLeft" sqref="A1:K3"/>
      <pageMargins left="0" right="0" top="0" bottom="0" header="0" footer="0"/>
      <pageSetup orientation="portrait" horizontalDpi="300" verticalDpi="300" r:id="rId1"/>
      <autoFilter ref="A2:N73" xr:uid="{00000000-0000-0000-0000-000000000000}"/>
    </customSheetView>
    <customSheetView guid="{A14B8E4B-3F8F-4606-8E44-39BB9FEA4A2E}" scale="80" topLeftCell="A19">
      <selection activeCell="F23" sqref="F23"/>
      <pageMargins left="0" right="0" top="0" bottom="0" header="0" footer="0"/>
      <pageSetup orientation="portrait" horizontalDpi="300" verticalDpi="300" r:id="rId2"/>
    </customSheetView>
    <customSheetView guid="{5B3AED00-93DF-4FAB-9F3C-5DA9CBE9CC8B}" showAutoFilter="1" state="hidden">
      <pane ySplit="2" topLeftCell="A3" activePane="bottomLeft" state="frozen"/>
      <selection pane="bottomLeft" sqref="A1:K3"/>
      <pageMargins left="0" right="0" top="0" bottom="0" header="0" footer="0"/>
      <pageSetup orientation="portrait" horizontalDpi="300" verticalDpi="300" r:id="rId3"/>
      <autoFilter ref="A2:N73" xr:uid="{00000000-0000-0000-0000-000000000000}"/>
    </customSheetView>
    <customSheetView guid="{22257EB2-3327-40FC-8113-145770006338}">
      <pane ySplit="2" topLeftCell="A6" activePane="bottomLeft" state="frozen"/>
      <selection pane="bottomLeft" activeCell="C8" sqref="C8"/>
      <pageMargins left="0" right="0" top="0" bottom="0" header="0" footer="0"/>
      <pageSetup orientation="portrait" horizontalDpi="300" verticalDpi="300" r:id="rId4"/>
    </customSheetView>
    <customSheetView guid="{A419E118-27CE-453F-8E2E-57861CD2041E}" scale="85" showAutoFilter="1" topLeftCell="A68">
      <selection activeCell="B73" sqref="B73"/>
      <pageMargins left="0" right="0" top="0" bottom="0" header="0" footer="0"/>
      <pageSetup orientation="portrait" horizontalDpi="300" verticalDpi="300" r:id="rId5"/>
      <autoFilter ref="A2:N73" xr:uid="{00000000-0000-0000-0000-000000000000}"/>
    </customSheetView>
    <customSheetView guid="{73078B99-6B6B-4F3B-AEEA-5AC4F88B9E68}" showAutoFilter="1" state="hidden">
      <pane ySplit="2" topLeftCell="A3" activePane="bottomLeft" state="frozen"/>
      <selection pane="bottomLeft" sqref="A1:K3"/>
      <pageMargins left="0" right="0" top="0" bottom="0" header="0" footer="0"/>
      <pageSetup orientation="portrait" horizontalDpi="300" verticalDpi="300" r:id="rId6"/>
      <autoFilter ref="A2:N73" xr:uid="{00000000-0000-0000-0000-000000000000}"/>
    </customSheetView>
    <customSheetView guid="{185A5CD5-3184-493D-8586-15BEEE1E3F5A}" showAutoFilter="1" state="hidden">
      <pane ySplit="2" topLeftCell="A3" activePane="bottomLeft" state="frozen"/>
      <selection pane="bottomLeft" sqref="A1:K3"/>
      <pageMargins left="0" right="0" top="0" bottom="0" header="0" footer="0"/>
      <pageSetup orientation="portrait" horizontalDpi="300" verticalDpi="300" r:id="rId7"/>
      <autoFilter ref="A2:N73" xr:uid="{00000000-0000-0000-0000-000000000000}"/>
    </customSheetView>
  </customSheetViews>
  <pageMargins left="0.7" right="0.7" top="0.75" bottom="0.75" header="0.3" footer="0.3"/>
  <pageSetup orientation="portrait" horizontalDpi="300" verticalDpi="300"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0"/>
  <sheetViews>
    <sheetView zoomScale="60" zoomScaleNormal="60" workbookViewId="0">
      <selection activeCell="J44" sqref="J44"/>
    </sheetView>
  </sheetViews>
  <sheetFormatPr baseColWidth="10" defaultColWidth="9.5" defaultRowHeight="15" x14ac:dyDescent="0.2"/>
  <cols>
    <col min="1" max="1" width="12.5" style="4" customWidth="1"/>
    <col min="2" max="2" width="13.5" style="6" customWidth="1"/>
    <col min="3" max="3" width="28" style="4" bestFit="1" customWidth="1"/>
    <col min="4" max="4" width="16.5" style="4" customWidth="1"/>
    <col min="5" max="5" width="15.5" style="4" bestFit="1" customWidth="1"/>
    <col min="6" max="6" width="72.5" style="3" customWidth="1"/>
    <col min="7" max="8" width="12.5" style="2" bestFit="1" customWidth="1"/>
    <col min="9" max="9" width="13.5" style="2" customWidth="1"/>
    <col min="10" max="10" width="17.5" style="2" customWidth="1"/>
    <col min="11" max="11" width="15.5" style="2" customWidth="1"/>
    <col min="12" max="12" width="12.5" style="4" customWidth="1"/>
  </cols>
  <sheetData>
    <row r="1" spans="1:12" ht="21" x14ac:dyDescent="0.2">
      <c r="A1" s="55" t="s">
        <v>294</v>
      </c>
      <c r="B1" s="56"/>
      <c r="C1" s="56"/>
      <c r="D1" s="56"/>
      <c r="E1" s="56"/>
      <c r="F1" s="56"/>
      <c r="G1" s="56"/>
      <c r="H1" s="56"/>
      <c r="I1" s="56"/>
      <c r="J1" s="56"/>
      <c r="K1" s="56"/>
      <c r="L1" s="55" t="s">
        <v>294</v>
      </c>
    </row>
    <row r="2" spans="1:12" ht="30" customHeight="1" thickBot="1" x14ac:dyDescent="0.25">
      <c r="A2" s="57" t="s">
        <v>295</v>
      </c>
      <c r="B2" s="58"/>
      <c r="C2" s="58"/>
      <c r="D2" s="58"/>
      <c r="E2" s="58"/>
      <c r="F2" s="58"/>
      <c r="G2" s="58"/>
      <c r="H2" s="58"/>
      <c r="I2" s="58"/>
      <c r="J2" s="58"/>
      <c r="K2" s="58"/>
      <c r="L2" s="57" t="s">
        <v>295</v>
      </c>
    </row>
    <row r="3" spans="1:12" ht="57.75" customHeight="1" x14ac:dyDescent="0.2">
      <c r="A3" s="39" t="s">
        <v>0</v>
      </c>
      <c r="B3" s="37" t="s">
        <v>1</v>
      </c>
      <c r="C3" s="37" t="s">
        <v>2</v>
      </c>
      <c r="D3" s="37" t="s">
        <v>3</v>
      </c>
      <c r="E3" s="37" t="s">
        <v>4</v>
      </c>
      <c r="F3" s="37" t="s">
        <v>296</v>
      </c>
      <c r="G3" s="38" t="s">
        <v>6</v>
      </c>
      <c r="H3" s="38" t="s">
        <v>7</v>
      </c>
      <c r="I3" s="38" t="s">
        <v>8</v>
      </c>
      <c r="J3" s="38" t="s">
        <v>9</v>
      </c>
      <c r="K3" s="37" t="s">
        <v>11</v>
      </c>
      <c r="L3" s="39" t="s">
        <v>0</v>
      </c>
    </row>
    <row r="4" spans="1:12" ht="93.75" customHeight="1" x14ac:dyDescent="0.2">
      <c r="A4" s="16" t="s">
        <v>38</v>
      </c>
      <c r="B4" s="16">
        <v>2526</v>
      </c>
      <c r="C4" s="16" t="s">
        <v>297</v>
      </c>
      <c r="D4" s="16" t="s">
        <v>114</v>
      </c>
      <c r="E4" s="16" t="s">
        <v>141</v>
      </c>
      <c r="F4" s="40" t="s">
        <v>298</v>
      </c>
      <c r="G4" s="11">
        <f>H4-7</f>
        <v>43168</v>
      </c>
      <c r="H4" s="11">
        <f t="shared" ref="H4:H32" si="0">I4-21</f>
        <v>43175</v>
      </c>
      <c r="I4" s="11">
        <f t="shared" ref="I4:I32" si="1">J4-6</f>
        <v>43196</v>
      </c>
      <c r="J4" s="11">
        <v>43202</v>
      </c>
      <c r="K4" s="9">
        <v>10</v>
      </c>
      <c r="L4" s="16" t="s">
        <v>38</v>
      </c>
    </row>
    <row r="5" spans="1:12" ht="96.75" customHeight="1" x14ac:dyDescent="0.2">
      <c r="A5" s="16" t="s">
        <v>38</v>
      </c>
      <c r="B5" s="16">
        <v>2527</v>
      </c>
      <c r="C5" s="16" t="s">
        <v>299</v>
      </c>
      <c r="D5" s="16" t="s">
        <v>114</v>
      </c>
      <c r="E5" s="16" t="s">
        <v>141</v>
      </c>
      <c r="F5" s="40" t="s">
        <v>300</v>
      </c>
      <c r="G5" s="11">
        <f>H5-7</f>
        <v>43175</v>
      </c>
      <c r="H5" s="11">
        <f t="shared" si="0"/>
        <v>43182</v>
      </c>
      <c r="I5" s="11">
        <f t="shared" si="1"/>
        <v>43203</v>
      </c>
      <c r="J5" s="11">
        <v>43209</v>
      </c>
      <c r="K5" s="9">
        <v>10</v>
      </c>
      <c r="L5" s="16" t="s">
        <v>38</v>
      </c>
    </row>
    <row r="6" spans="1:12" ht="92.25" customHeight="1" x14ac:dyDescent="0.2">
      <c r="A6" s="16" t="s">
        <v>31</v>
      </c>
      <c r="B6" s="16">
        <v>2528</v>
      </c>
      <c r="C6" s="41" t="s">
        <v>209</v>
      </c>
      <c r="D6" s="41" t="s">
        <v>20</v>
      </c>
      <c r="E6" s="41" t="s">
        <v>17</v>
      </c>
      <c r="F6" s="42" t="s">
        <v>301</v>
      </c>
      <c r="G6" s="32">
        <f>H6-8</f>
        <v>43188</v>
      </c>
      <c r="H6" s="11">
        <f t="shared" si="0"/>
        <v>43196</v>
      </c>
      <c r="I6" s="11">
        <f t="shared" si="1"/>
        <v>43217</v>
      </c>
      <c r="J6" s="11">
        <v>43223</v>
      </c>
      <c r="K6" s="9">
        <v>25</v>
      </c>
      <c r="L6" s="16" t="s">
        <v>31</v>
      </c>
    </row>
    <row r="7" spans="1:12" ht="71.25" customHeight="1" x14ac:dyDescent="0.2">
      <c r="A7" s="16" t="s">
        <v>38</v>
      </c>
      <c r="B7" s="16">
        <v>2529</v>
      </c>
      <c r="C7" s="16" t="s">
        <v>210</v>
      </c>
      <c r="D7" s="16" t="s">
        <v>46</v>
      </c>
      <c r="E7" s="16" t="s">
        <v>17</v>
      </c>
      <c r="F7" s="33" t="s">
        <v>302</v>
      </c>
      <c r="G7" s="32">
        <f>H7-8</f>
        <v>43188</v>
      </c>
      <c r="H7" s="11">
        <f t="shared" si="0"/>
        <v>43196</v>
      </c>
      <c r="I7" s="11">
        <f t="shared" si="1"/>
        <v>43217</v>
      </c>
      <c r="J7" s="11">
        <v>43223</v>
      </c>
      <c r="K7" s="9">
        <v>25</v>
      </c>
      <c r="L7" s="16" t="s">
        <v>38</v>
      </c>
    </row>
    <row r="8" spans="1:12" ht="93.75" customHeight="1" x14ac:dyDescent="0.2">
      <c r="A8" s="16" t="s">
        <v>48</v>
      </c>
      <c r="B8" s="16">
        <v>2530</v>
      </c>
      <c r="C8" s="16" t="s">
        <v>211</v>
      </c>
      <c r="D8" s="16" t="s">
        <v>303</v>
      </c>
      <c r="E8" s="16" t="s">
        <v>17</v>
      </c>
      <c r="F8" s="33" t="s">
        <v>304</v>
      </c>
      <c r="G8" s="32">
        <f>H8-8</f>
        <v>43188</v>
      </c>
      <c r="H8" s="11">
        <f t="shared" si="0"/>
        <v>43196</v>
      </c>
      <c r="I8" s="11">
        <f t="shared" si="1"/>
        <v>43217</v>
      </c>
      <c r="J8" s="11">
        <v>43223</v>
      </c>
      <c r="K8" s="9">
        <v>25</v>
      </c>
      <c r="L8" s="16" t="s">
        <v>48</v>
      </c>
    </row>
    <row r="9" spans="1:12" ht="77.5" customHeight="1" x14ac:dyDescent="0.2">
      <c r="A9" s="16" t="s">
        <v>27</v>
      </c>
      <c r="B9" s="16">
        <v>2531</v>
      </c>
      <c r="C9" s="16" t="s">
        <v>212</v>
      </c>
      <c r="D9" s="16" t="s">
        <v>16</v>
      </c>
      <c r="E9" s="16" t="s">
        <v>305</v>
      </c>
      <c r="F9" s="40" t="s">
        <v>306</v>
      </c>
      <c r="G9" s="32">
        <f>H9-8</f>
        <v>43188</v>
      </c>
      <c r="H9" s="11">
        <f t="shared" si="0"/>
        <v>43196</v>
      </c>
      <c r="I9" s="11">
        <f t="shared" si="1"/>
        <v>43217</v>
      </c>
      <c r="J9" s="11">
        <v>43223</v>
      </c>
      <c r="K9" s="9">
        <v>5</v>
      </c>
      <c r="L9" s="16" t="s">
        <v>27</v>
      </c>
    </row>
    <row r="10" spans="1:12" ht="87" customHeight="1" x14ac:dyDescent="0.2">
      <c r="A10" s="16" t="s">
        <v>48</v>
      </c>
      <c r="B10" s="41">
        <v>2532</v>
      </c>
      <c r="C10" s="41" t="s">
        <v>307</v>
      </c>
      <c r="D10" s="41" t="s">
        <v>308</v>
      </c>
      <c r="E10" s="41" t="s">
        <v>309</v>
      </c>
      <c r="F10" s="43" t="s">
        <v>310</v>
      </c>
      <c r="G10" s="11">
        <f t="shared" ref="G10:G32" si="2">H10-7</f>
        <v>43217</v>
      </c>
      <c r="H10" s="11">
        <f t="shared" si="0"/>
        <v>43224</v>
      </c>
      <c r="I10" s="11">
        <f t="shared" si="1"/>
        <v>43245</v>
      </c>
      <c r="J10" s="11">
        <v>43251</v>
      </c>
      <c r="K10" s="9">
        <v>25</v>
      </c>
      <c r="L10" s="16" t="s">
        <v>48</v>
      </c>
    </row>
    <row r="11" spans="1:12" ht="73.5" customHeight="1" x14ac:dyDescent="0.2">
      <c r="A11" s="16" t="s">
        <v>38</v>
      </c>
      <c r="B11" s="16">
        <v>2533</v>
      </c>
      <c r="C11" s="16" t="s">
        <v>311</v>
      </c>
      <c r="D11" s="16" t="s">
        <v>40</v>
      </c>
      <c r="E11" s="16" t="s">
        <v>312</v>
      </c>
      <c r="F11" s="40" t="s">
        <v>313</v>
      </c>
      <c r="G11" s="11">
        <f t="shared" si="2"/>
        <v>43224</v>
      </c>
      <c r="H11" s="11">
        <f t="shared" si="0"/>
        <v>43231</v>
      </c>
      <c r="I11" s="11">
        <f t="shared" si="1"/>
        <v>43252</v>
      </c>
      <c r="J11" s="11">
        <v>43258</v>
      </c>
      <c r="K11" s="9">
        <v>5</v>
      </c>
      <c r="L11" s="16" t="s">
        <v>38</v>
      </c>
    </row>
    <row r="12" spans="1:12" ht="90.75" customHeight="1" x14ac:dyDescent="0.2">
      <c r="A12" s="16" t="s">
        <v>38</v>
      </c>
      <c r="B12" s="16">
        <v>2534</v>
      </c>
      <c r="C12" s="16" t="s">
        <v>314</v>
      </c>
      <c r="D12" s="16" t="s">
        <v>40</v>
      </c>
      <c r="E12" s="16" t="s">
        <v>315</v>
      </c>
      <c r="F12" s="40" t="s">
        <v>316</v>
      </c>
      <c r="G12" s="11">
        <f t="shared" si="2"/>
        <v>43231</v>
      </c>
      <c r="H12" s="11">
        <f t="shared" si="0"/>
        <v>43238</v>
      </c>
      <c r="I12" s="11">
        <f t="shared" si="1"/>
        <v>43259</v>
      </c>
      <c r="J12" s="11">
        <v>43265</v>
      </c>
      <c r="K12" s="9">
        <v>5</v>
      </c>
      <c r="L12" s="16" t="s">
        <v>38</v>
      </c>
    </row>
    <row r="13" spans="1:12" ht="93" customHeight="1" x14ac:dyDescent="0.2">
      <c r="A13" s="16" t="s">
        <v>27</v>
      </c>
      <c r="B13" s="16">
        <v>2535</v>
      </c>
      <c r="C13" s="41" t="s">
        <v>236</v>
      </c>
      <c r="D13" s="41" t="s">
        <v>16</v>
      </c>
      <c r="E13" s="41" t="s">
        <v>86</v>
      </c>
      <c r="F13" s="42" t="s">
        <v>237</v>
      </c>
      <c r="G13" s="11">
        <f t="shared" si="2"/>
        <v>43252</v>
      </c>
      <c r="H13" s="11">
        <f t="shared" si="0"/>
        <v>43259</v>
      </c>
      <c r="I13" s="11">
        <f t="shared" si="1"/>
        <v>43280</v>
      </c>
      <c r="J13" s="11">
        <v>43286</v>
      </c>
      <c r="K13" s="9">
        <v>10</v>
      </c>
      <c r="L13" s="16" t="s">
        <v>27</v>
      </c>
    </row>
    <row r="14" spans="1:12" ht="90.75" customHeight="1" x14ac:dyDescent="0.2">
      <c r="A14" s="9" t="s">
        <v>31</v>
      </c>
      <c r="B14" s="41">
        <v>2536</v>
      </c>
      <c r="C14" s="44" t="s">
        <v>317</v>
      </c>
      <c r="D14" s="9" t="s">
        <v>20</v>
      </c>
      <c r="E14" s="9" t="s">
        <v>17</v>
      </c>
      <c r="F14" s="40" t="s">
        <v>318</v>
      </c>
      <c r="G14" s="11">
        <f t="shared" si="2"/>
        <v>43259</v>
      </c>
      <c r="H14" s="11">
        <f t="shared" si="0"/>
        <v>43266</v>
      </c>
      <c r="I14" s="11">
        <f t="shared" si="1"/>
        <v>43287</v>
      </c>
      <c r="J14" s="11">
        <v>43293</v>
      </c>
      <c r="K14" s="9">
        <v>25</v>
      </c>
      <c r="L14" s="9" t="s">
        <v>31</v>
      </c>
    </row>
    <row r="15" spans="1:12" ht="80.25" customHeight="1" x14ac:dyDescent="0.2">
      <c r="A15" s="9" t="s">
        <v>31</v>
      </c>
      <c r="B15" s="16">
        <v>2537</v>
      </c>
      <c r="C15" s="16" t="s">
        <v>243</v>
      </c>
      <c r="D15" s="16" t="s">
        <v>20</v>
      </c>
      <c r="E15" s="16" t="s">
        <v>17</v>
      </c>
      <c r="F15" s="33" t="s">
        <v>301</v>
      </c>
      <c r="G15" s="11">
        <f t="shared" si="2"/>
        <v>43273</v>
      </c>
      <c r="H15" s="11">
        <f t="shared" si="0"/>
        <v>43280</v>
      </c>
      <c r="I15" s="11">
        <f t="shared" si="1"/>
        <v>43301</v>
      </c>
      <c r="J15" s="11">
        <v>43307</v>
      </c>
      <c r="K15" s="9">
        <v>25</v>
      </c>
      <c r="L15" s="9" t="s">
        <v>31</v>
      </c>
    </row>
    <row r="16" spans="1:12" ht="84" customHeight="1" x14ac:dyDescent="0.2">
      <c r="A16" s="16" t="s">
        <v>38</v>
      </c>
      <c r="B16" s="16">
        <v>2538</v>
      </c>
      <c r="C16" s="16" t="s">
        <v>244</v>
      </c>
      <c r="D16" s="16" t="s">
        <v>46</v>
      </c>
      <c r="E16" s="16" t="s">
        <v>17</v>
      </c>
      <c r="F16" s="33" t="s">
        <v>319</v>
      </c>
      <c r="G16" s="11">
        <f t="shared" si="2"/>
        <v>43273</v>
      </c>
      <c r="H16" s="11">
        <f t="shared" si="0"/>
        <v>43280</v>
      </c>
      <c r="I16" s="11">
        <f t="shared" si="1"/>
        <v>43301</v>
      </c>
      <c r="J16" s="11">
        <v>43307</v>
      </c>
      <c r="K16" s="9">
        <v>25</v>
      </c>
      <c r="L16" s="16" t="s">
        <v>38</v>
      </c>
    </row>
    <row r="17" spans="1:12" ht="78.75" customHeight="1" x14ac:dyDescent="0.2">
      <c r="A17" s="16" t="s">
        <v>48</v>
      </c>
      <c r="B17" s="16">
        <v>2539</v>
      </c>
      <c r="C17" s="41" t="s">
        <v>245</v>
      </c>
      <c r="D17" s="16" t="s">
        <v>303</v>
      </c>
      <c r="E17" s="16" t="s">
        <v>17</v>
      </c>
      <c r="F17" s="42" t="s">
        <v>304</v>
      </c>
      <c r="G17" s="11">
        <f t="shared" si="2"/>
        <v>43273</v>
      </c>
      <c r="H17" s="11">
        <f t="shared" si="0"/>
        <v>43280</v>
      </c>
      <c r="I17" s="11">
        <f t="shared" si="1"/>
        <v>43301</v>
      </c>
      <c r="J17" s="11">
        <v>43307</v>
      </c>
      <c r="K17" s="9">
        <v>25</v>
      </c>
      <c r="L17" s="16" t="s">
        <v>48</v>
      </c>
    </row>
    <row r="18" spans="1:12" ht="102" customHeight="1" x14ac:dyDescent="0.2">
      <c r="A18" s="16" t="s">
        <v>27</v>
      </c>
      <c r="B18" s="41">
        <v>2540</v>
      </c>
      <c r="C18" s="16" t="s">
        <v>110</v>
      </c>
      <c r="D18" s="16" t="s">
        <v>16</v>
      </c>
      <c r="E18" s="16" t="s">
        <v>111</v>
      </c>
      <c r="F18" s="43" t="s">
        <v>320</v>
      </c>
      <c r="G18" s="11">
        <f t="shared" si="2"/>
        <v>43287</v>
      </c>
      <c r="H18" s="11">
        <f t="shared" si="0"/>
        <v>43294</v>
      </c>
      <c r="I18" s="11">
        <f t="shared" si="1"/>
        <v>43315</v>
      </c>
      <c r="J18" s="11">
        <v>43321</v>
      </c>
      <c r="K18" s="9">
        <v>5</v>
      </c>
      <c r="L18" s="16" t="s">
        <v>27</v>
      </c>
    </row>
    <row r="19" spans="1:12" ht="77.5" customHeight="1" x14ac:dyDescent="0.2">
      <c r="A19" s="16" t="s">
        <v>38</v>
      </c>
      <c r="B19" s="16">
        <v>2541</v>
      </c>
      <c r="C19" s="41" t="s">
        <v>321</v>
      </c>
      <c r="D19" s="41" t="s">
        <v>322</v>
      </c>
      <c r="E19" s="41" t="s">
        <v>323</v>
      </c>
      <c r="F19" s="43" t="s">
        <v>324</v>
      </c>
      <c r="G19" s="11">
        <f t="shared" si="2"/>
        <v>43287</v>
      </c>
      <c r="H19" s="11">
        <f t="shared" si="0"/>
        <v>43294</v>
      </c>
      <c r="I19" s="11">
        <f t="shared" si="1"/>
        <v>43315</v>
      </c>
      <c r="J19" s="11">
        <v>43321</v>
      </c>
      <c r="K19" s="9">
        <v>10</v>
      </c>
      <c r="L19" s="16" t="s">
        <v>38</v>
      </c>
    </row>
    <row r="20" spans="1:12" ht="80.25" customHeight="1" x14ac:dyDescent="0.2">
      <c r="A20" s="16" t="s">
        <v>48</v>
      </c>
      <c r="B20" s="16">
        <v>2542</v>
      </c>
      <c r="C20" s="16" t="s">
        <v>325</v>
      </c>
      <c r="D20" s="16" t="s">
        <v>308</v>
      </c>
      <c r="E20" s="16" t="s">
        <v>29</v>
      </c>
      <c r="F20" s="40" t="s">
        <v>326</v>
      </c>
      <c r="G20" s="11">
        <f t="shared" si="2"/>
        <v>43294</v>
      </c>
      <c r="H20" s="11">
        <f t="shared" si="0"/>
        <v>43301</v>
      </c>
      <c r="I20" s="11">
        <f t="shared" si="1"/>
        <v>43322</v>
      </c>
      <c r="J20" s="11">
        <v>43328</v>
      </c>
      <c r="K20" s="9">
        <v>5</v>
      </c>
      <c r="L20" s="16" t="s">
        <v>48</v>
      </c>
    </row>
    <row r="21" spans="1:12" ht="84.75" customHeight="1" x14ac:dyDescent="0.2">
      <c r="A21" s="16" t="s">
        <v>27</v>
      </c>
      <c r="B21" s="16">
        <v>2543</v>
      </c>
      <c r="C21" s="16" t="s">
        <v>248</v>
      </c>
      <c r="D21" s="16" t="s">
        <v>16</v>
      </c>
      <c r="E21" s="16" t="s">
        <v>111</v>
      </c>
      <c r="F21" s="40" t="s">
        <v>327</v>
      </c>
      <c r="G21" s="11">
        <f t="shared" si="2"/>
        <v>43301</v>
      </c>
      <c r="H21" s="11">
        <f t="shared" si="0"/>
        <v>43308</v>
      </c>
      <c r="I21" s="11">
        <f t="shared" si="1"/>
        <v>43329</v>
      </c>
      <c r="J21" s="11">
        <v>43335</v>
      </c>
      <c r="K21" s="9">
        <v>10</v>
      </c>
      <c r="L21" s="16" t="s">
        <v>27</v>
      </c>
    </row>
    <row r="22" spans="1:12" ht="73.5" customHeight="1" x14ac:dyDescent="0.2">
      <c r="A22" s="16" t="s">
        <v>38</v>
      </c>
      <c r="B22" s="41">
        <v>2544</v>
      </c>
      <c r="C22" s="9" t="s">
        <v>328</v>
      </c>
      <c r="D22" s="16" t="s">
        <v>114</v>
      </c>
      <c r="E22" s="16" t="s">
        <v>329</v>
      </c>
      <c r="F22" s="40" t="s">
        <v>330</v>
      </c>
      <c r="G22" s="11">
        <f t="shared" si="2"/>
        <v>43322</v>
      </c>
      <c r="H22" s="11">
        <f t="shared" si="0"/>
        <v>43329</v>
      </c>
      <c r="I22" s="11">
        <f t="shared" si="1"/>
        <v>43350</v>
      </c>
      <c r="J22" s="11">
        <v>43356</v>
      </c>
      <c r="K22" s="9">
        <v>10</v>
      </c>
      <c r="L22" s="16" t="s">
        <v>38</v>
      </c>
    </row>
    <row r="23" spans="1:12" ht="78" customHeight="1" x14ac:dyDescent="0.2">
      <c r="A23" s="16" t="s">
        <v>31</v>
      </c>
      <c r="B23" s="16">
        <v>2545</v>
      </c>
      <c r="C23" s="16" t="s">
        <v>146</v>
      </c>
      <c r="D23" s="16" t="s">
        <v>20</v>
      </c>
      <c r="E23" s="16" t="s">
        <v>331</v>
      </c>
      <c r="F23" s="40" t="s">
        <v>332</v>
      </c>
      <c r="G23" s="11">
        <f t="shared" si="2"/>
        <v>43350</v>
      </c>
      <c r="H23" s="11">
        <f t="shared" si="0"/>
        <v>43357</v>
      </c>
      <c r="I23" s="11">
        <f t="shared" si="1"/>
        <v>43378</v>
      </c>
      <c r="J23" s="11">
        <v>43384</v>
      </c>
      <c r="K23" s="9">
        <v>25</v>
      </c>
      <c r="L23" s="16" t="s">
        <v>31</v>
      </c>
    </row>
    <row r="24" spans="1:12" ht="81.25" customHeight="1" x14ac:dyDescent="0.2">
      <c r="A24" s="16" t="s">
        <v>38</v>
      </c>
      <c r="B24" s="16">
        <v>2546</v>
      </c>
      <c r="C24" s="16" t="s">
        <v>333</v>
      </c>
      <c r="D24" s="16" t="s">
        <v>114</v>
      </c>
      <c r="E24" s="16" t="s">
        <v>180</v>
      </c>
      <c r="F24" s="40" t="s">
        <v>334</v>
      </c>
      <c r="G24" s="11">
        <f t="shared" si="2"/>
        <v>43357</v>
      </c>
      <c r="H24" s="11">
        <f t="shared" si="0"/>
        <v>43364</v>
      </c>
      <c r="I24" s="11">
        <f t="shared" si="1"/>
        <v>43385</v>
      </c>
      <c r="J24" s="11">
        <v>43391</v>
      </c>
      <c r="K24" s="9">
        <v>10</v>
      </c>
      <c r="L24" s="16" t="s">
        <v>38</v>
      </c>
    </row>
    <row r="25" spans="1:12" ht="83.25" customHeight="1" x14ac:dyDescent="0.2">
      <c r="A25" s="16" t="s">
        <v>48</v>
      </c>
      <c r="B25" s="16">
        <v>2547</v>
      </c>
      <c r="C25" s="16" t="s">
        <v>335</v>
      </c>
      <c r="D25" s="16" t="s">
        <v>262</v>
      </c>
      <c r="E25" s="16" t="s">
        <v>336</v>
      </c>
      <c r="F25" s="40" t="s">
        <v>263</v>
      </c>
      <c r="G25" s="11">
        <f t="shared" si="2"/>
        <v>43378</v>
      </c>
      <c r="H25" s="11">
        <f t="shared" si="0"/>
        <v>43385</v>
      </c>
      <c r="I25" s="11">
        <f t="shared" si="1"/>
        <v>43406</v>
      </c>
      <c r="J25" s="11">
        <v>43412</v>
      </c>
      <c r="K25" s="9">
        <v>5</v>
      </c>
      <c r="L25" s="16" t="s">
        <v>48</v>
      </c>
    </row>
    <row r="26" spans="1:12" ht="75" customHeight="1" x14ac:dyDescent="0.2">
      <c r="A26" s="16" t="s">
        <v>31</v>
      </c>
      <c r="B26" s="41">
        <v>2548</v>
      </c>
      <c r="C26" s="44" t="s">
        <v>337</v>
      </c>
      <c r="D26" s="16" t="s">
        <v>20</v>
      </c>
      <c r="E26" s="16" t="s">
        <v>17</v>
      </c>
      <c r="F26" s="40" t="s">
        <v>259</v>
      </c>
      <c r="G26" s="11">
        <f t="shared" si="2"/>
        <v>43385</v>
      </c>
      <c r="H26" s="11">
        <f t="shared" si="0"/>
        <v>43392</v>
      </c>
      <c r="I26" s="11">
        <f t="shared" si="1"/>
        <v>43413</v>
      </c>
      <c r="J26" s="11">
        <v>43419</v>
      </c>
      <c r="K26" s="9">
        <v>25</v>
      </c>
      <c r="L26" s="16" t="s">
        <v>31</v>
      </c>
    </row>
    <row r="27" spans="1:12" ht="74.25" customHeight="1" x14ac:dyDescent="0.2">
      <c r="A27" s="16" t="s">
        <v>31</v>
      </c>
      <c r="B27" s="16">
        <v>2549</v>
      </c>
      <c r="C27" s="16" t="s">
        <v>270</v>
      </c>
      <c r="D27" s="16" t="s">
        <v>20</v>
      </c>
      <c r="E27" s="16" t="s">
        <v>17</v>
      </c>
      <c r="F27" s="33" t="s">
        <v>338</v>
      </c>
      <c r="G27" s="11">
        <f t="shared" si="2"/>
        <v>43434</v>
      </c>
      <c r="H27" s="11">
        <f t="shared" si="0"/>
        <v>43441</v>
      </c>
      <c r="I27" s="11">
        <f t="shared" si="1"/>
        <v>43462</v>
      </c>
      <c r="J27" s="11">
        <v>43468</v>
      </c>
      <c r="K27" s="9">
        <v>25</v>
      </c>
      <c r="L27" s="16" t="s">
        <v>31</v>
      </c>
    </row>
    <row r="28" spans="1:12" ht="72.75" customHeight="1" x14ac:dyDescent="0.2">
      <c r="A28" s="41" t="s">
        <v>38</v>
      </c>
      <c r="B28" s="16">
        <v>2550</v>
      </c>
      <c r="C28" s="41" t="s">
        <v>271</v>
      </c>
      <c r="D28" s="41" t="s">
        <v>46</v>
      </c>
      <c r="E28" s="41" t="s">
        <v>17</v>
      </c>
      <c r="F28" s="42" t="s">
        <v>301</v>
      </c>
      <c r="G28" s="11">
        <f t="shared" si="2"/>
        <v>43434</v>
      </c>
      <c r="H28" s="11">
        <f t="shared" si="0"/>
        <v>43441</v>
      </c>
      <c r="I28" s="11">
        <f t="shared" si="1"/>
        <v>43462</v>
      </c>
      <c r="J28" s="11">
        <v>43468</v>
      </c>
      <c r="K28" s="9">
        <v>25</v>
      </c>
      <c r="L28" s="41" t="s">
        <v>38</v>
      </c>
    </row>
    <row r="29" spans="1:12" ht="59.5" customHeight="1" x14ac:dyDescent="0.2">
      <c r="A29" s="16" t="s">
        <v>48</v>
      </c>
      <c r="B29" s="16">
        <v>2551</v>
      </c>
      <c r="C29" s="16" t="s">
        <v>272</v>
      </c>
      <c r="D29" s="16" t="s">
        <v>303</v>
      </c>
      <c r="E29" s="16" t="s">
        <v>17</v>
      </c>
      <c r="F29" s="33" t="s">
        <v>304</v>
      </c>
      <c r="G29" s="11">
        <f t="shared" si="2"/>
        <v>43434</v>
      </c>
      <c r="H29" s="11">
        <f t="shared" si="0"/>
        <v>43441</v>
      </c>
      <c r="I29" s="11">
        <f t="shared" si="1"/>
        <v>43462</v>
      </c>
      <c r="J29" s="11">
        <v>43468</v>
      </c>
      <c r="K29" s="9">
        <v>25</v>
      </c>
      <c r="L29" s="16" t="s">
        <v>48</v>
      </c>
    </row>
    <row r="30" spans="1:12" ht="70.5" customHeight="1" x14ac:dyDescent="0.2">
      <c r="A30" s="16" t="s">
        <v>27</v>
      </c>
      <c r="B30" s="41">
        <v>2552</v>
      </c>
      <c r="C30" s="16" t="s">
        <v>110</v>
      </c>
      <c r="D30" s="16" t="s">
        <v>16</v>
      </c>
      <c r="E30" s="16" t="s">
        <v>174</v>
      </c>
      <c r="F30" s="33" t="s">
        <v>339</v>
      </c>
      <c r="G30" s="11">
        <f t="shared" si="2"/>
        <v>43434</v>
      </c>
      <c r="H30" s="11">
        <f t="shared" si="0"/>
        <v>43441</v>
      </c>
      <c r="I30" s="11">
        <f t="shared" si="1"/>
        <v>43462</v>
      </c>
      <c r="J30" s="11">
        <v>43468</v>
      </c>
      <c r="K30" s="9">
        <v>5</v>
      </c>
      <c r="L30" s="16" t="s">
        <v>27</v>
      </c>
    </row>
    <row r="31" spans="1:12" ht="69.75" customHeight="1" x14ac:dyDescent="0.2">
      <c r="A31" s="16" t="s">
        <v>48</v>
      </c>
      <c r="B31" s="16">
        <v>2553</v>
      </c>
      <c r="C31" s="16" t="s">
        <v>100</v>
      </c>
      <c r="D31" s="16" t="s">
        <v>303</v>
      </c>
      <c r="E31" s="16" t="s">
        <v>120</v>
      </c>
      <c r="F31" s="40" t="s">
        <v>340</v>
      </c>
      <c r="G31" s="11">
        <f t="shared" si="2"/>
        <v>43448</v>
      </c>
      <c r="H31" s="11">
        <f t="shared" si="0"/>
        <v>43455</v>
      </c>
      <c r="I31" s="11">
        <f t="shared" si="1"/>
        <v>43476</v>
      </c>
      <c r="J31" s="11">
        <v>43482</v>
      </c>
      <c r="K31" s="9">
        <v>4</v>
      </c>
      <c r="L31" s="16" t="s">
        <v>48</v>
      </c>
    </row>
    <row r="32" spans="1:12" ht="77.5" customHeight="1" x14ac:dyDescent="0.2">
      <c r="A32" s="16" t="s">
        <v>31</v>
      </c>
      <c r="B32" s="16">
        <v>2554</v>
      </c>
      <c r="C32" s="16" t="s">
        <v>32</v>
      </c>
      <c r="D32" s="16" t="s">
        <v>20</v>
      </c>
      <c r="E32" s="16" t="s">
        <v>341</v>
      </c>
      <c r="F32" s="40" t="s">
        <v>342</v>
      </c>
      <c r="G32" s="11">
        <f t="shared" si="2"/>
        <v>43476</v>
      </c>
      <c r="H32" s="11">
        <f t="shared" si="0"/>
        <v>43483</v>
      </c>
      <c r="I32" s="11">
        <f t="shared" si="1"/>
        <v>43504</v>
      </c>
      <c r="J32" s="11">
        <v>43510</v>
      </c>
      <c r="K32" s="9">
        <v>25</v>
      </c>
      <c r="L32" s="16" t="s">
        <v>31</v>
      </c>
    </row>
    <row r="33" spans="1:12" ht="66.75" customHeight="1" x14ac:dyDescent="0.2">
      <c r="A33" s="16" t="s">
        <v>288</v>
      </c>
      <c r="B33" s="16">
        <v>2555</v>
      </c>
      <c r="C33" s="16" t="s">
        <v>289</v>
      </c>
      <c r="D33" s="16" t="s">
        <v>16</v>
      </c>
      <c r="E33" s="16" t="s">
        <v>17</v>
      </c>
      <c r="F33" s="40" t="s">
        <v>343</v>
      </c>
      <c r="G33" s="11">
        <f>H33-0</f>
        <v>43504</v>
      </c>
      <c r="H33" s="11">
        <f>I33-0</f>
        <v>43504</v>
      </c>
      <c r="I33" s="11">
        <f>J33-20</f>
        <v>43504</v>
      </c>
      <c r="J33" s="11">
        <v>43524</v>
      </c>
      <c r="K33" s="9">
        <v>25</v>
      </c>
      <c r="L33" s="16" t="s">
        <v>288</v>
      </c>
    </row>
    <row r="34" spans="1:12" ht="30" customHeight="1" thickBot="1" x14ac:dyDescent="0.3">
      <c r="A34" s="59" t="s">
        <v>344</v>
      </c>
      <c r="B34" s="60"/>
      <c r="C34" s="60"/>
      <c r="D34" s="60"/>
      <c r="E34" s="60"/>
      <c r="F34" s="60"/>
      <c r="G34" s="60"/>
      <c r="H34" s="60"/>
      <c r="I34" s="60"/>
      <c r="J34" s="60"/>
      <c r="K34" s="60"/>
      <c r="L34" s="59" t="s">
        <v>344</v>
      </c>
    </row>
    <row r="35" spans="1:12" ht="59.5" customHeight="1" x14ac:dyDescent="0.2">
      <c r="A35" s="39" t="s">
        <v>0</v>
      </c>
      <c r="B35" s="37" t="s">
        <v>1</v>
      </c>
      <c r="C35" s="37" t="s">
        <v>2</v>
      </c>
      <c r="D35" s="37" t="s">
        <v>3</v>
      </c>
      <c r="E35" s="37" t="s">
        <v>4</v>
      </c>
      <c r="F35" s="37" t="s">
        <v>5</v>
      </c>
      <c r="G35" s="38" t="s">
        <v>6</v>
      </c>
      <c r="H35" s="38" t="s">
        <v>7</v>
      </c>
      <c r="I35" s="38" t="s">
        <v>8</v>
      </c>
      <c r="J35" s="38" t="s">
        <v>9</v>
      </c>
      <c r="K35" s="37" t="s">
        <v>11</v>
      </c>
      <c r="L35" s="39" t="s">
        <v>0</v>
      </c>
    </row>
    <row r="36" spans="1:12" ht="111.75" customHeight="1" x14ac:dyDescent="0.2">
      <c r="A36" s="16" t="s">
        <v>23</v>
      </c>
      <c r="B36" s="16">
        <v>2556</v>
      </c>
      <c r="C36" s="16" t="s">
        <v>345</v>
      </c>
      <c r="D36" s="16" t="s">
        <v>16</v>
      </c>
      <c r="E36" s="44" t="s">
        <v>25</v>
      </c>
      <c r="F36" s="40" t="s">
        <v>346</v>
      </c>
      <c r="G36" s="11">
        <v>43140</v>
      </c>
      <c r="H36" s="11">
        <v>43147</v>
      </c>
      <c r="I36" s="11">
        <v>43168</v>
      </c>
      <c r="J36" s="11">
        <v>43174</v>
      </c>
      <c r="K36" s="9">
        <v>6</v>
      </c>
      <c r="L36" s="16" t="s">
        <v>23</v>
      </c>
    </row>
    <row r="37" spans="1:12" ht="96" customHeight="1" x14ac:dyDescent="0.2">
      <c r="A37" s="16" t="s">
        <v>14</v>
      </c>
      <c r="B37" s="16">
        <v>2557</v>
      </c>
      <c r="C37" s="16" t="s">
        <v>213</v>
      </c>
      <c r="D37" s="16" t="s">
        <v>16</v>
      </c>
      <c r="E37" s="16" t="s">
        <v>17</v>
      </c>
      <c r="F37" s="40" t="s">
        <v>347</v>
      </c>
      <c r="G37" s="11">
        <v>43189</v>
      </c>
      <c r="H37" s="11">
        <v>43189</v>
      </c>
      <c r="I37" s="11">
        <v>43189</v>
      </c>
      <c r="J37" s="11">
        <v>43189</v>
      </c>
      <c r="K37" s="15">
        <v>10</v>
      </c>
      <c r="L37" s="16" t="s">
        <v>14</v>
      </c>
    </row>
    <row r="38" spans="1:12" ht="207.25" customHeight="1" x14ac:dyDescent="0.2">
      <c r="A38" s="16" t="s">
        <v>23</v>
      </c>
      <c r="B38" s="16">
        <v>2558</v>
      </c>
      <c r="C38" s="16" t="s">
        <v>61</v>
      </c>
      <c r="D38" s="16" t="s">
        <v>16</v>
      </c>
      <c r="E38" s="16" t="s">
        <v>62</v>
      </c>
      <c r="F38" s="45" t="s">
        <v>348</v>
      </c>
      <c r="G38" s="11">
        <v>43196</v>
      </c>
      <c r="H38" s="11">
        <v>43202</v>
      </c>
      <c r="I38" s="11">
        <v>42494</v>
      </c>
      <c r="J38" s="11">
        <v>43230</v>
      </c>
      <c r="K38" s="9">
        <v>4</v>
      </c>
      <c r="L38" s="16" t="s">
        <v>23</v>
      </c>
    </row>
    <row r="39" spans="1:12" ht="112.5" customHeight="1" x14ac:dyDescent="0.2">
      <c r="A39" s="16" t="s">
        <v>194</v>
      </c>
      <c r="B39" s="16">
        <v>2559</v>
      </c>
      <c r="C39" s="33" t="s">
        <v>215</v>
      </c>
      <c r="D39" s="16" t="s">
        <v>16</v>
      </c>
      <c r="E39" s="16" t="s">
        <v>349</v>
      </c>
      <c r="F39" s="40" t="s">
        <v>350</v>
      </c>
      <c r="G39" s="11">
        <f>H39-7</f>
        <v>43203</v>
      </c>
      <c r="H39" s="11">
        <f>I39-21</f>
        <v>43210</v>
      </c>
      <c r="I39" s="11">
        <f>J39-6</f>
        <v>43231</v>
      </c>
      <c r="J39" s="11">
        <v>43237</v>
      </c>
      <c r="K39" s="9">
        <v>10</v>
      </c>
      <c r="L39" s="16" t="s">
        <v>194</v>
      </c>
    </row>
    <row r="40" spans="1:12" ht="129.75" customHeight="1" x14ac:dyDescent="0.2">
      <c r="A40" s="16" t="s">
        <v>14</v>
      </c>
      <c r="B40" s="16">
        <v>2560</v>
      </c>
      <c r="C40" s="16" t="s">
        <v>19</v>
      </c>
      <c r="D40" s="16" t="s">
        <v>20</v>
      </c>
      <c r="E40" s="110">
        <v>27.75</v>
      </c>
      <c r="F40" s="40" t="s">
        <v>351</v>
      </c>
      <c r="G40" s="11">
        <v>43224</v>
      </c>
      <c r="H40" s="11">
        <v>43231</v>
      </c>
      <c r="I40" s="11">
        <v>43252</v>
      </c>
      <c r="J40" s="11">
        <v>43258</v>
      </c>
      <c r="K40" s="9">
        <v>4</v>
      </c>
      <c r="L40" s="16" t="s">
        <v>14</v>
      </c>
    </row>
    <row r="41" spans="1:12" ht="270" customHeight="1" x14ac:dyDescent="0.2">
      <c r="A41" s="16" t="s">
        <v>23</v>
      </c>
      <c r="B41" s="16">
        <v>2562</v>
      </c>
      <c r="C41" s="16" t="s">
        <v>81</v>
      </c>
      <c r="D41" s="16" t="s">
        <v>16</v>
      </c>
      <c r="E41" s="16" t="s">
        <v>25</v>
      </c>
      <c r="F41" s="40" t="s">
        <v>352</v>
      </c>
      <c r="G41" s="11">
        <v>43238</v>
      </c>
      <c r="H41" s="11">
        <v>43245</v>
      </c>
      <c r="I41" s="11">
        <v>43266</v>
      </c>
      <c r="J41" s="11">
        <v>43272</v>
      </c>
      <c r="K41" s="9">
        <v>25</v>
      </c>
      <c r="L41" s="16" t="s">
        <v>23</v>
      </c>
    </row>
    <row r="42" spans="1:12" ht="188.25" customHeight="1" x14ac:dyDescent="0.2">
      <c r="A42" s="41" t="s">
        <v>23</v>
      </c>
      <c r="B42" s="41">
        <v>2564</v>
      </c>
      <c r="C42" s="41" t="s">
        <v>79</v>
      </c>
      <c r="D42" s="41" t="s">
        <v>16</v>
      </c>
      <c r="E42" s="46" t="s">
        <v>25</v>
      </c>
      <c r="F42" s="47" t="s">
        <v>353</v>
      </c>
      <c r="G42" s="11">
        <v>43245</v>
      </c>
      <c r="H42" s="11">
        <v>43252</v>
      </c>
      <c r="I42" s="11">
        <v>43273</v>
      </c>
      <c r="J42" s="11">
        <v>43279</v>
      </c>
      <c r="K42" s="9">
        <v>25</v>
      </c>
      <c r="L42" s="41" t="s">
        <v>23</v>
      </c>
    </row>
    <row r="43" spans="1:12" ht="306.75" customHeight="1" x14ac:dyDescent="0.2">
      <c r="A43" s="41" t="s">
        <v>23</v>
      </c>
      <c r="B43" s="41">
        <v>2561</v>
      </c>
      <c r="C43" s="41" t="s">
        <v>83</v>
      </c>
      <c r="D43" s="41" t="s">
        <v>16</v>
      </c>
      <c r="E43" s="41" t="s">
        <v>25</v>
      </c>
      <c r="F43" s="42" t="s">
        <v>354</v>
      </c>
      <c r="G43" s="11">
        <f>H43-7</f>
        <v>43266</v>
      </c>
      <c r="H43" s="11">
        <f>I43-21</f>
        <v>43273</v>
      </c>
      <c r="I43" s="11">
        <f>J43-6</f>
        <v>43294</v>
      </c>
      <c r="J43" s="11">
        <v>43300</v>
      </c>
      <c r="K43" s="9">
        <v>25</v>
      </c>
      <c r="L43" s="41" t="s">
        <v>23</v>
      </c>
    </row>
    <row r="44" spans="1:12" ht="135.75" customHeight="1" x14ac:dyDescent="0.2">
      <c r="A44" s="16" t="s">
        <v>106</v>
      </c>
      <c r="B44" s="16">
        <v>2563</v>
      </c>
      <c r="C44" s="33" t="s">
        <v>249</v>
      </c>
      <c r="D44" s="16" t="s">
        <v>16</v>
      </c>
      <c r="E44" s="16" t="s">
        <v>355</v>
      </c>
      <c r="F44" s="40" t="s">
        <v>356</v>
      </c>
      <c r="G44" s="11">
        <f>H44-7</f>
        <v>43308</v>
      </c>
      <c r="H44" s="11">
        <f>I44-21</f>
        <v>43315</v>
      </c>
      <c r="I44" s="11">
        <f>J44-6</f>
        <v>43336</v>
      </c>
      <c r="J44" s="11">
        <v>43342</v>
      </c>
      <c r="K44" s="9">
        <v>10</v>
      </c>
      <c r="L44" s="16" t="s">
        <v>106</v>
      </c>
    </row>
    <row r="45" spans="1:12" ht="207.75" customHeight="1" x14ac:dyDescent="0.2">
      <c r="A45" s="16" t="s">
        <v>122</v>
      </c>
      <c r="B45" s="16">
        <v>2565</v>
      </c>
      <c r="C45" s="16" t="s">
        <v>123</v>
      </c>
      <c r="D45" s="16" t="s">
        <v>16</v>
      </c>
      <c r="E45" s="16" t="s">
        <v>251</v>
      </c>
      <c r="F45" s="40" t="s">
        <v>357</v>
      </c>
      <c r="G45" s="11">
        <v>43315</v>
      </c>
      <c r="H45" s="11">
        <v>43322</v>
      </c>
      <c r="I45" s="11">
        <v>43343</v>
      </c>
      <c r="J45" s="11">
        <v>43349</v>
      </c>
      <c r="K45" s="9">
        <v>25</v>
      </c>
      <c r="L45" s="16" t="s">
        <v>122</v>
      </c>
    </row>
    <row r="46" spans="1:12" ht="151.5" customHeight="1" x14ac:dyDescent="0.2">
      <c r="A46" s="16" t="s">
        <v>122</v>
      </c>
      <c r="B46" s="16">
        <v>2566</v>
      </c>
      <c r="C46" s="16" t="s">
        <v>127</v>
      </c>
      <c r="D46" s="16" t="s">
        <v>16</v>
      </c>
      <c r="E46" s="16" t="s">
        <v>252</v>
      </c>
      <c r="F46" s="40" t="s">
        <v>358</v>
      </c>
      <c r="G46" s="11">
        <v>43315</v>
      </c>
      <c r="H46" s="11">
        <v>43322</v>
      </c>
      <c r="I46" s="11">
        <v>43343</v>
      </c>
      <c r="J46" s="11">
        <v>43349</v>
      </c>
      <c r="K46" s="9">
        <v>25</v>
      </c>
      <c r="L46" s="16" t="s">
        <v>122</v>
      </c>
    </row>
    <row r="47" spans="1:12" ht="132" customHeight="1" x14ac:dyDescent="0.2">
      <c r="A47" s="16" t="s">
        <v>14</v>
      </c>
      <c r="B47" s="16">
        <v>2567</v>
      </c>
      <c r="C47" s="16" t="s">
        <v>19</v>
      </c>
      <c r="D47" s="16" t="s">
        <v>20</v>
      </c>
      <c r="E47" s="110">
        <v>27.75</v>
      </c>
      <c r="F47" s="40" t="s">
        <v>359</v>
      </c>
      <c r="G47" s="11">
        <f>H47-7</f>
        <v>43315</v>
      </c>
      <c r="H47" s="11">
        <f>I47-21</f>
        <v>43322</v>
      </c>
      <c r="I47" s="11">
        <f>J47-6</f>
        <v>43343</v>
      </c>
      <c r="J47" s="11">
        <v>43349</v>
      </c>
      <c r="K47" s="9">
        <v>25</v>
      </c>
      <c r="L47" s="16" t="s">
        <v>14</v>
      </c>
    </row>
    <row r="48" spans="1:12" ht="207.25" customHeight="1" x14ac:dyDescent="0.2">
      <c r="A48" s="16" t="s">
        <v>106</v>
      </c>
      <c r="B48" s="16">
        <v>2568</v>
      </c>
      <c r="C48" s="33" t="s">
        <v>257</v>
      </c>
      <c r="D48" s="16" t="s">
        <v>124</v>
      </c>
      <c r="E48" s="16" t="s">
        <v>360</v>
      </c>
      <c r="F48" s="48" t="s">
        <v>361</v>
      </c>
      <c r="G48" s="11">
        <f>H48-7</f>
        <v>43329</v>
      </c>
      <c r="H48" s="11">
        <f>I48-21</f>
        <v>43336</v>
      </c>
      <c r="I48" s="11">
        <f>J48-6</f>
        <v>43357</v>
      </c>
      <c r="J48" s="11">
        <v>43363</v>
      </c>
      <c r="K48" s="9">
        <v>6</v>
      </c>
      <c r="L48" s="16" t="s">
        <v>106</v>
      </c>
    </row>
    <row r="49" spans="1:12" ht="150" customHeight="1" x14ac:dyDescent="0.2">
      <c r="A49" s="16" t="s">
        <v>14</v>
      </c>
      <c r="B49" s="16">
        <v>2569</v>
      </c>
      <c r="C49" s="16" t="s">
        <v>19</v>
      </c>
      <c r="D49" s="16" t="s">
        <v>20</v>
      </c>
      <c r="E49" s="110">
        <v>27.75</v>
      </c>
      <c r="F49" s="33" t="s">
        <v>359</v>
      </c>
      <c r="G49" s="11">
        <v>43406</v>
      </c>
      <c r="H49" s="11">
        <v>43413</v>
      </c>
      <c r="I49" s="11">
        <v>43434</v>
      </c>
      <c r="J49" s="11">
        <v>43440</v>
      </c>
      <c r="K49" s="9">
        <v>25</v>
      </c>
      <c r="L49" s="16" t="s">
        <v>14</v>
      </c>
    </row>
    <row r="50" spans="1:12" ht="159.75" customHeight="1" x14ac:dyDescent="0.2">
      <c r="A50" s="16" t="s">
        <v>106</v>
      </c>
      <c r="B50" s="16">
        <v>2570</v>
      </c>
      <c r="C50" s="33" t="s">
        <v>362</v>
      </c>
      <c r="D50" s="16" t="s">
        <v>16</v>
      </c>
      <c r="E50" s="16" t="s">
        <v>349</v>
      </c>
      <c r="F50" s="40" t="s">
        <v>283</v>
      </c>
      <c r="G50" s="11">
        <f>H50-7</f>
        <v>43469</v>
      </c>
      <c r="H50" s="11">
        <f>I50-21</f>
        <v>43476</v>
      </c>
      <c r="I50" s="11">
        <f>J50-6</f>
        <v>43497</v>
      </c>
      <c r="J50" s="11">
        <v>43503</v>
      </c>
      <c r="K50" s="9">
        <v>10</v>
      </c>
      <c r="L50" s="16" t="s">
        <v>106</v>
      </c>
    </row>
    <row r="51" spans="1:12" ht="145.5" customHeight="1" x14ac:dyDescent="0.2">
      <c r="A51" s="16" t="s">
        <v>14</v>
      </c>
      <c r="B51" s="16">
        <v>2571</v>
      </c>
      <c r="C51" s="16" t="s">
        <v>19</v>
      </c>
      <c r="D51" s="16" t="s">
        <v>20</v>
      </c>
      <c r="E51" s="110">
        <v>27.75</v>
      </c>
      <c r="F51" s="40" t="s">
        <v>363</v>
      </c>
      <c r="G51" s="11">
        <v>43497</v>
      </c>
      <c r="H51" s="11">
        <v>43504</v>
      </c>
      <c r="I51" s="11">
        <v>43525</v>
      </c>
      <c r="J51" s="11">
        <v>43531</v>
      </c>
      <c r="K51" s="9">
        <v>4</v>
      </c>
      <c r="L51" s="16" t="s">
        <v>14</v>
      </c>
    </row>
    <row r="52" spans="1:12" ht="87.75" customHeight="1" x14ac:dyDescent="0.2">
      <c r="A52" s="16" t="s">
        <v>14</v>
      </c>
      <c r="B52" s="16">
        <v>2572</v>
      </c>
      <c r="C52" s="16" t="s">
        <v>291</v>
      </c>
      <c r="D52" s="16" t="s">
        <v>16</v>
      </c>
      <c r="E52" s="16" t="s">
        <v>17</v>
      </c>
      <c r="F52" s="40" t="s">
        <v>364</v>
      </c>
      <c r="G52" s="11">
        <v>43504</v>
      </c>
      <c r="H52" s="11">
        <v>43504</v>
      </c>
      <c r="I52" s="11">
        <v>43504</v>
      </c>
      <c r="J52" s="11">
        <v>43524</v>
      </c>
      <c r="K52" s="9">
        <v>25</v>
      </c>
      <c r="L52" s="16" t="s">
        <v>14</v>
      </c>
    </row>
    <row r="53" spans="1:12" ht="144.75" customHeight="1" x14ac:dyDescent="0.2">
      <c r="A53" s="16" t="s">
        <v>14</v>
      </c>
      <c r="B53" s="16">
        <v>2573</v>
      </c>
      <c r="C53" s="44" t="s">
        <v>293</v>
      </c>
      <c r="D53" s="44" t="s">
        <v>16</v>
      </c>
      <c r="E53" s="44" t="s">
        <v>169</v>
      </c>
      <c r="F53" s="49" t="s">
        <v>365</v>
      </c>
      <c r="G53" s="11">
        <f>H53-7</f>
        <v>43518</v>
      </c>
      <c r="H53" s="11">
        <f>I53-21</f>
        <v>43525</v>
      </c>
      <c r="I53" s="11">
        <f>J53-6</f>
        <v>43546</v>
      </c>
      <c r="J53" s="11">
        <v>43552</v>
      </c>
      <c r="K53" s="9">
        <v>6</v>
      </c>
      <c r="L53" s="16" t="s">
        <v>14</v>
      </c>
    </row>
    <row r="54" spans="1:12" ht="30" customHeight="1" thickBot="1" x14ac:dyDescent="0.3">
      <c r="A54" s="59" t="s">
        <v>366</v>
      </c>
      <c r="B54" s="60"/>
      <c r="C54" s="60"/>
      <c r="D54" s="60"/>
      <c r="E54" s="60"/>
      <c r="F54" s="60"/>
      <c r="G54" s="60"/>
      <c r="H54" s="60"/>
      <c r="I54" s="60"/>
      <c r="J54" s="60"/>
      <c r="K54" s="60"/>
      <c r="L54" s="59" t="s">
        <v>366</v>
      </c>
    </row>
    <row r="55" spans="1:12" ht="80.25" customHeight="1" x14ac:dyDescent="0.2">
      <c r="A55" s="39" t="s">
        <v>0</v>
      </c>
      <c r="B55" s="37" t="s">
        <v>1</v>
      </c>
      <c r="C55" s="37" t="s">
        <v>2</v>
      </c>
      <c r="D55" s="37" t="s">
        <v>3</v>
      </c>
      <c r="E55" s="37" t="s">
        <v>4</v>
      </c>
      <c r="F55" s="37" t="s">
        <v>5</v>
      </c>
      <c r="G55" s="38" t="s">
        <v>6</v>
      </c>
      <c r="H55" s="38" t="s">
        <v>7</v>
      </c>
      <c r="I55" s="38" t="s">
        <v>8</v>
      </c>
      <c r="J55" s="38" t="s">
        <v>9</v>
      </c>
      <c r="K55" s="37" t="s">
        <v>11</v>
      </c>
      <c r="L55" s="39" t="s">
        <v>0</v>
      </c>
    </row>
    <row r="56" spans="1:12" ht="155.25" customHeight="1" x14ac:dyDescent="0.2">
      <c r="A56" s="16" t="s">
        <v>55</v>
      </c>
      <c r="B56" s="16">
        <v>2510</v>
      </c>
      <c r="C56" s="16" t="s">
        <v>198</v>
      </c>
      <c r="D56" s="16" t="s">
        <v>20</v>
      </c>
      <c r="E56" s="16" t="s">
        <v>17</v>
      </c>
      <c r="F56" s="40" t="s">
        <v>367</v>
      </c>
      <c r="G56" s="11">
        <v>43147</v>
      </c>
      <c r="H56" s="11">
        <f>G56+7</f>
        <v>43154</v>
      </c>
      <c r="I56" s="11">
        <v>43175</v>
      </c>
      <c r="J56" s="11">
        <v>43181</v>
      </c>
      <c r="K56" s="9">
        <v>3</v>
      </c>
      <c r="L56" s="16" t="s">
        <v>55</v>
      </c>
    </row>
    <row r="57" spans="1:12" ht="173.25" customHeight="1" x14ac:dyDescent="0.2">
      <c r="A57" s="16" t="s">
        <v>55</v>
      </c>
      <c r="B57" s="16">
        <v>2513</v>
      </c>
      <c r="C57" s="16" t="s">
        <v>214</v>
      </c>
      <c r="D57" s="16" t="s">
        <v>368</v>
      </c>
      <c r="E57" s="16" t="s">
        <v>17</v>
      </c>
      <c r="F57" s="40" t="s">
        <v>369</v>
      </c>
      <c r="G57" s="11">
        <v>43182</v>
      </c>
      <c r="H57" s="11">
        <v>43188</v>
      </c>
      <c r="I57" s="11">
        <v>43210</v>
      </c>
      <c r="J57" s="11">
        <v>43216</v>
      </c>
      <c r="K57" s="9">
        <v>3</v>
      </c>
      <c r="L57" s="16" t="s">
        <v>55</v>
      </c>
    </row>
    <row r="58" spans="1:12" ht="133.5" customHeight="1" x14ac:dyDescent="0.2">
      <c r="A58" s="16" t="s">
        <v>55</v>
      </c>
      <c r="B58" s="16">
        <v>2514</v>
      </c>
      <c r="C58" s="16" t="s">
        <v>217</v>
      </c>
      <c r="D58" s="16" t="s">
        <v>20</v>
      </c>
      <c r="E58" s="16" t="s">
        <v>370</v>
      </c>
      <c r="F58" s="40" t="s">
        <v>371</v>
      </c>
      <c r="G58" s="11">
        <v>43210</v>
      </c>
      <c r="H58" s="11">
        <f>G58+7</f>
        <v>43217</v>
      </c>
      <c r="I58" s="11">
        <v>43238</v>
      </c>
      <c r="J58" s="11">
        <v>43244</v>
      </c>
      <c r="K58" s="9">
        <v>3</v>
      </c>
      <c r="L58" s="16" t="s">
        <v>55</v>
      </c>
    </row>
    <row r="59" spans="1:12" ht="188.25" customHeight="1" x14ac:dyDescent="0.2">
      <c r="A59" s="16" t="s">
        <v>55</v>
      </c>
      <c r="B59" s="16">
        <v>2515</v>
      </c>
      <c r="C59" s="16" t="s">
        <v>228</v>
      </c>
      <c r="D59" s="16" t="s">
        <v>20</v>
      </c>
      <c r="E59" s="16" t="s">
        <v>370</v>
      </c>
      <c r="F59" s="43" t="s">
        <v>372</v>
      </c>
      <c r="G59" s="11">
        <v>43217</v>
      </c>
      <c r="H59" s="11">
        <f>G59+7</f>
        <v>43224</v>
      </c>
      <c r="I59" s="11">
        <v>43245</v>
      </c>
      <c r="J59" s="11">
        <v>43251</v>
      </c>
      <c r="K59" s="9">
        <v>3</v>
      </c>
      <c r="L59" s="16" t="s">
        <v>55</v>
      </c>
    </row>
    <row r="60" spans="1:12" ht="147" customHeight="1" x14ac:dyDescent="0.2">
      <c r="A60" s="16" t="s">
        <v>55</v>
      </c>
      <c r="B60" s="16">
        <v>2516</v>
      </c>
      <c r="C60" s="16" t="s">
        <v>240</v>
      </c>
      <c r="D60" s="16" t="s">
        <v>20</v>
      </c>
      <c r="E60" s="16" t="s">
        <v>17</v>
      </c>
      <c r="F60" s="40" t="s">
        <v>373</v>
      </c>
      <c r="G60" s="11">
        <v>43273</v>
      </c>
      <c r="H60" s="11">
        <f>G60+7</f>
        <v>43280</v>
      </c>
      <c r="I60" s="11">
        <f>H60+21</f>
        <v>43301</v>
      </c>
      <c r="J60" s="11">
        <v>43307</v>
      </c>
      <c r="K60" s="9">
        <v>3</v>
      </c>
      <c r="L60" s="16" t="s">
        <v>55</v>
      </c>
    </row>
    <row r="61" spans="1:12" ht="176.25" customHeight="1" x14ac:dyDescent="0.2">
      <c r="A61" s="16" t="s">
        <v>55</v>
      </c>
      <c r="B61" s="16">
        <v>2517</v>
      </c>
      <c r="C61" s="16" t="s">
        <v>247</v>
      </c>
      <c r="D61" s="16" t="s">
        <v>368</v>
      </c>
      <c r="E61" s="16" t="s">
        <v>17</v>
      </c>
      <c r="F61" s="40" t="s">
        <v>374</v>
      </c>
      <c r="G61" s="11">
        <v>43280</v>
      </c>
      <c r="H61" s="11">
        <f>G61+7</f>
        <v>43287</v>
      </c>
      <c r="I61" s="11">
        <v>43308</v>
      </c>
      <c r="J61" s="11">
        <v>43314</v>
      </c>
      <c r="K61" s="9">
        <v>3</v>
      </c>
      <c r="L61" s="16" t="s">
        <v>55</v>
      </c>
    </row>
    <row r="62" spans="1:12" ht="160.5" customHeight="1" x14ac:dyDescent="0.2">
      <c r="A62" s="16" t="s">
        <v>55</v>
      </c>
      <c r="B62" s="16">
        <v>2518</v>
      </c>
      <c r="C62" s="16" t="s">
        <v>253</v>
      </c>
      <c r="D62" s="16" t="s">
        <v>20</v>
      </c>
      <c r="E62" s="16" t="s">
        <v>17</v>
      </c>
      <c r="F62" s="40" t="s">
        <v>375</v>
      </c>
      <c r="G62" s="11">
        <f>H62-7</f>
        <v>43343</v>
      </c>
      <c r="H62" s="11">
        <f>I62-21</f>
        <v>43350</v>
      </c>
      <c r="I62" s="11">
        <f>J62-6</f>
        <v>43371</v>
      </c>
      <c r="J62" s="11">
        <v>43377</v>
      </c>
      <c r="K62" s="9">
        <v>3</v>
      </c>
      <c r="L62" s="16" t="s">
        <v>55</v>
      </c>
    </row>
    <row r="63" spans="1:12" ht="114" customHeight="1" x14ac:dyDescent="0.2">
      <c r="A63" s="16" t="s">
        <v>55</v>
      </c>
      <c r="B63" s="16">
        <v>2519</v>
      </c>
      <c r="C63" s="16" t="s">
        <v>151</v>
      </c>
      <c r="D63" s="16" t="s">
        <v>16</v>
      </c>
      <c r="E63" s="16" t="s">
        <v>370</v>
      </c>
      <c r="F63" s="40" t="s">
        <v>376</v>
      </c>
      <c r="G63" s="11">
        <v>43364</v>
      </c>
      <c r="H63" s="11">
        <f>G63+7</f>
        <v>43371</v>
      </c>
      <c r="I63" s="11">
        <v>43392</v>
      </c>
      <c r="J63" s="11">
        <v>43398</v>
      </c>
      <c r="K63" s="9">
        <v>3</v>
      </c>
      <c r="L63" s="16" t="s">
        <v>55</v>
      </c>
    </row>
    <row r="64" spans="1:12" ht="138" customHeight="1" x14ac:dyDescent="0.2">
      <c r="A64" s="16" t="s">
        <v>55</v>
      </c>
      <c r="B64" s="16">
        <v>2520</v>
      </c>
      <c r="C64" s="16" t="s">
        <v>274</v>
      </c>
      <c r="D64" s="16" t="s">
        <v>20</v>
      </c>
      <c r="E64" s="16" t="s">
        <v>370</v>
      </c>
      <c r="F64" s="40" t="s">
        <v>377</v>
      </c>
      <c r="G64" s="11">
        <v>43371</v>
      </c>
      <c r="H64" s="11">
        <f>G64+7</f>
        <v>43378</v>
      </c>
      <c r="I64" s="11">
        <v>43399</v>
      </c>
      <c r="J64" s="11">
        <v>43405</v>
      </c>
      <c r="K64" s="9">
        <v>3</v>
      </c>
      <c r="L64" s="16" t="s">
        <v>55</v>
      </c>
    </row>
    <row r="65" spans="1:12" ht="206.25" customHeight="1" x14ac:dyDescent="0.2">
      <c r="A65" s="16" t="s">
        <v>55</v>
      </c>
      <c r="B65" s="16">
        <v>2521</v>
      </c>
      <c r="C65" s="16" t="s">
        <v>260</v>
      </c>
      <c r="D65" s="16" t="s">
        <v>368</v>
      </c>
      <c r="E65" s="16" t="s">
        <v>17</v>
      </c>
      <c r="F65" s="40" t="s">
        <v>378</v>
      </c>
      <c r="G65" s="11">
        <f>H65-7</f>
        <v>43385</v>
      </c>
      <c r="H65" s="11">
        <f>I65-21</f>
        <v>43392</v>
      </c>
      <c r="I65" s="11">
        <f>J65-6</f>
        <v>43413</v>
      </c>
      <c r="J65" s="11">
        <v>43419</v>
      </c>
      <c r="K65" s="9">
        <v>3</v>
      </c>
      <c r="L65" s="16" t="s">
        <v>55</v>
      </c>
    </row>
    <row r="66" spans="1:12" ht="117.75" customHeight="1" x14ac:dyDescent="0.2">
      <c r="A66" s="16" t="s">
        <v>55</v>
      </c>
      <c r="B66" s="16">
        <v>2522</v>
      </c>
      <c r="C66" s="16" t="s">
        <v>217</v>
      </c>
      <c r="D66" s="16" t="s">
        <v>20</v>
      </c>
      <c r="E66" s="16" t="s">
        <v>370</v>
      </c>
      <c r="F66" s="40" t="s">
        <v>379</v>
      </c>
      <c r="G66" s="11">
        <f>H66-7</f>
        <v>43392</v>
      </c>
      <c r="H66" s="11">
        <f>I66-21</f>
        <v>43399</v>
      </c>
      <c r="I66" s="11">
        <f>J66-6</f>
        <v>43420</v>
      </c>
      <c r="J66" s="11">
        <v>43426</v>
      </c>
      <c r="K66" s="9">
        <v>3</v>
      </c>
      <c r="L66" s="16" t="s">
        <v>55</v>
      </c>
    </row>
    <row r="67" spans="1:12" ht="156.75" customHeight="1" x14ac:dyDescent="0.2">
      <c r="A67" s="16" t="s">
        <v>55</v>
      </c>
      <c r="B67" s="16">
        <v>2523</v>
      </c>
      <c r="C67" s="16" t="s">
        <v>273</v>
      </c>
      <c r="D67" s="16" t="s">
        <v>20</v>
      </c>
      <c r="E67" s="16" t="s">
        <v>17</v>
      </c>
      <c r="F67" s="40" t="s">
        <v>380</v>
      </c>
      <c r="G67" s="11">
        <v>43441</v>
      </c>
      <c r="H67" s="11">
        <f>G67+7</f>
        <v>43448</v>
      </c>
      <c r="I67" s="11">
        <v>43469</v>
      </c>
      <c r="J67" s="11">
        <v>43475</v>
      </c>
      <c r="K67" s="9">
        <v>3</v>
      </c>
      <c r="L67" s="16" t="s">
        <v>55</v>
      </c>
    </row>
    <row r="68" spans="1:12" ht="201" customHeight="1" x14ac:dyDescent="0.2">
      <c r="A68" s="16" t="s">
        <v>55</v>
      </c>
      <c r="B68" s="16">
        <v>2524</v>
      </c>
      <c r="C68" s="16" t="s">
        <v>284</v>
      </c>
      <c r="D68" s="16" t="s">
        <v>368</v>
      </c>
      <c r="E68" s="16" t="s">
        <v>17</v>
      </c>
      <c r="F68" s="40" t="s">
        <v>381</v>
      </c>
      <c r="G68" s="11">
        <f>H68-7</f>
        <v>43483</v>
      </c>
      <c r="H68" s="11">
        <f>I68-21</f>
        <v>43490</v>
      </c>
      <c r="I68" s="11">
        <f>J68-6</f>
        <v>43511</v>
      </c>
      <c r="J68" s="11">
        <v>43517</v>
      </c>
      <c r="K68" s="9">
        <v>3</v>
      </c>
      <c r="L68" s="16" t="s">
        <v>55</v>
      </c>
    </row>
    <row r="69" spans="1:12" ht="89.25" customHeight="1" x14ac:dyDescent="0.2">
      <c r="A69" s="16" t="s">
        <v>55</v>
      </c>
      <c r="B69" s="16">
        <v>2367</v>
      </c>
      <c r="C69" s="16" t="s">
        <v>289</v>
      </c>
      <c r="D69" s="16" t="s">
        <v>124</v>
      </c>
      <c r="E69" s="16" t="s">
        <v>17</v>
      </c>
      <c r="F69" s="40" t="s">
        <v>382</v>
      </c>
      <c r="G69" s="11">
        <v>43140</v>
      </c>
      <c r="H69" s="11">
        <v>43140</v>
      </c>
      <c r="I69" s="11">
        <v>43140</v>
      </c>
      <c r="J69" s="11">
        <v>43174</v>
      </c>
      <c r="K69" s="9">
        <v>25</v>
      </c>
      <c r="L69" s="16" t="s">
        <v>55</v>
      </c>
    </row>
    <row r="70" spans="1:12" ht="150.75" customHeight="1" x14ac:dyDescent="0.2">
      <c r="A70" s="16" t="s">
        <v>55</v>
      </c>
      <c r="B70" s="16">
        <v>2525</v>
      </c>
      <c r="C70" s="16" t="s">
        <v>287</v>
      </c>
      <c r="D70" s="16" t="s">
        <v>368</v>
      </c>
      <c r="E70" s="16" t="s">
        <v>370</v>
      </c>
      <c r="F70" s="40" t="s">
        <v>383</v>
      </c>
      <c r="G70" s="11">
        <v>43511</v>
      </c>
      <c r="H70" s="11">
        <f>G70+7</f>
        <v>43518</v>
      </c>
      <c r="I70" s="11">
        <v>43539</v>
      </c>
      <c r="J70" s="11">
        <v>43545</v>
      </c>
      <c r="K70" s="9">
        <v>3</v>
      </c>
      <c r="L70" s="16" t="s">
        <v>55</v>
      </c>
    </row>
  </sheetData>
  <customSheetViews>
    <customSheetView guid="{D60E86EB-F5F3-43AC-A4F6-D4B3DC453DD2}" scale="60" state="hidden">
      <selection activeCell="J44" sqref="J44"/>
      <pageMargins left="0" right="0" top="0" bottom="0" header="0" footer="0"/>
    </customSheetView>
    <customSheetView guid="{A14B8E4B-3F8F-4606-8E44-39BB9FEA4A2E}" scale="60" showAutoFilter="1">
      <selection activeCell="A26" sqref="A26:XFD26"/>
      <pageMargins left="0" right="0" top="0" bottom="0" header="0" footer="0"/>
      <autoFilter ref="A1:L70" xr:uid="{00000000-0000-0000-0000-000000000000}"/>
    </customSheetView>
    <customSheetView guid="{5B3AED00-93DF-4FAB-9F3C-5DA9CBE9CC8B}" scale="60" state="hidden">
      <selection activeCell="J44" sqref="J44"/>
      <pageMargins left="0" right="0" top="0" bottom="0" header="0" footer="0"/>
    </customSheetView>
    <customSheetView guid="{22257EB2-3327-40FC-8113-145770006338}" scale="60" topLeftCell="A53">
      <selection activeCell="C70" sqref="C56:C70"/>
      <pageMargins left="0" right="0" top="0" bottom="0" header="0" footer="0"/>
    </customSheetView>
    <customSheetView guid="{A419E118-27CE-453F-8E2E-57861CD2041E}" scale="60" showAutoFilter="1" topLeftCell="A46">
      <selection activeCell="F49" sqref="F49"/>
      <pageMargins left="0" right="0" top="0" bottom="0" header="0" footer="0"/>
      <autoFilter ref="A3:L70" xr:uid="{00000000-0000-0000-0000-000000000000}"/>
    </customSheetView>
    <customSheetView guid="{73078B99-6B6B-4F3B-AEEA-5AC4F88B9E68}" scale="60" state="hidden">
      <selection activeCell="J44" sqref="J44"/>
      <pageMargins left="0" right="0" top="0" bottom="0" header="0" footer="0"/>
    </customSheetView>
    <customSheetView guid="{185A5CD5-3184-493D-8586-15BEEE1E3F5A}" scale="60" state="hidden">
      <selection activeCell="J44" sqref="J44"/>
      <pageMargins left="0" right="0" top="0" bottom="0" header="0" footer="0"/>
    </customSheetView>
  </customSheetView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
  <sheetViews>
    <sheetView workbookViewId="0">
      <selection activeCell="E13" sqref="E13"/>
    </sheetView>
  </sheetViews>
  <sheetFormatPr baseColWidth="10" defaultColWidth="8.83203125" defaultRowHeight="15" x14ac:dyDescent="0.2"/>
  <sheetData>
    <row r="1" spans="1:10" ht="16" thickBot="1" x14ac:dyDescent="0.25"/>
    <row r="2" spans="1:10" ht="46" thickBot="1" x14ac:dyDescent="0.25">
      <c r="A2" s="50" t="s">
        <v>0</v>
      </c>
      <c r="B2" s="61" t="s">
        <v>1</v>
      </c>
      <c r="C2" s="51" t="s">
        <v>2</v>
      </c>
      <c r="D2" s="51" t="s">
        <v>3</v>
      </c>
      <c r="E2" s="51" t="s">
        <v>4</v>
      </c>
      <c r="F2" s="51" t="s">
        <v>5</v>
      </c>
      <c r="G2" s="52" t="s">
        <v>6</v>
      </c>
      <c r="H2" s="52" t="s">
        <v>7</v>
      </c>
      <c r="I2" s="52" t="s">
        <v>8</v>
      </c>
      <c r="J2" s="53" t="s">
        <v>9</v>
      </c>
    </row>
  </sheetData>
  <customSheetViews>
    <customSheetView guid="{D60E86EB-F5F3-43AC-A4F6-D4B3DC453DD2}" state="hidden">
      <selection activeCell="E13" sqref="E13"/>
      <pageMargins left="0" right="0" top="0" bottom="0" header="0" footer="0"/>
    </customSheetView>
    <customSheetView guid="{A14B8E4B-3F8F-4606-8E44-39BB9FEA4A2E}" state="hidden">
      <selection activeCell="E13" sqref="E13"/>
      <pageMargins left="0" right="0" top="0" bottom="0" header="0" footer="0"/>
    </customSheetView>
    <customSheetView guid="{5B3AED00-93DF-4FAB-9F3C-5DA9CBE9CC8B}" state="hidden">
      <selection activeCell="E13" sqref="E13"/>
      <pageMargins left="0" right="0" top="0" bottom="0" header="0" footer="0"/>
    </customSheetView>
    <customSheetView guid="{22257EB2-3327-40FC-8113-145770006338}" state="hidden">
      <selection activeCell="E13" sqref="E13"/>
      <pageMargins left="0" right="0" top="0" bottom="0" header="0" footer="0"/>
    </customSheetView>
    <customSheetView guid="{A419E118-27CE-453F-8E2E-57861CD2041E}" state="hidden">
      <selection activeCell="E13" sqref="E13"/>
      <pageMargins left="0" right="0" top="0" bottom="0" header="0" footer="0"/>
    </customSheetView>
    <customSheetView guid="{73078B99-6B6B-4F3B-AEEA-5AC4F88B9E68}" state="hidden">
      <selection activeCell="E13" sqref="E13"/>
      <pageMargins left="0" right="0" top="0" bottom="0" header="0" footer="0"/>
    </customSheetView>
    <customSheetView guid="{185A5CD5-3184-493D-8586-15BEEE1E3F5A}" state="hidden">
      <selection activeCell="E13" sqref="E13"/>
      <pageMargins left="0" right="0" top="0" bottom="0" header="0" footer="0"/>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N65"/>
  <sheetViews>
    <sheetView zoomScale="80" zoomScaleNormal="80" workbookViewId="0">
      <selection activeCell="F18" sqref="F18"/>
    </sheetView>
  </sheetViews>
  <sheetFormatPr baseColWidth="10" defaultColWidth="8.83203125" defaultRowHeight="15" x14ac:dyDescent="0.2"/>
  <cols>
    <col min="1" max="1" width="20.5" customWidth="1"/>
    <col min="2" max="2" width="8.5" customWidth="1"/>
    <col min="3" max="3" width="21.1640625" customWidth="1"/>
    <col min="4" max="4" width="9.83203125" customWidth="1"/>
    <col min="5" max="5" width="16.5" customWidth="1"/>
    <col min="6" max="6" width="79" customWidth="1"/>
    <col min="7" max="10" width="10.5" bestFit="1" customWidth="1"/>
    <col min="11" max="11" width="8.5" bestFit="1" customWidth="1"/>
  </cols>
  <sheetData>
    <row r="1" spans="1:11" ht="16" thickBot="1" x14ac:dyDescent="0.25">
      <c r="A1" s="54" t="s">
        <v>384</v>
      </c>
      <c r="K1" s="78"/>
    </row>
    <row r="2" spans="1:11" ht="46" thickBot="1" x14ac:dyDescent="0.25">
      <c r="A2" s="50" t="s">
        <v>0</v>
      </c>
      <c r="B2" s="51" t="s">
        <v>1</v>
      </c>
      <c r="C2" s="51" t="s">
        <v>2</v>
      </c>
      <c r="D2" s="51" t="s">
        <v>3</v>
      </c>
      <c r="E2" s="51" t="s">
        <v>4</v>
      </c>
      <c r="F2" s="51" t="s">
        <v>5</v>
      </c>
      <c r="G2" s="52" t="s">
        <v>6</v>
      </c>
      <c r="H2" s="52" t="s">
        <v>7</v>
      </c>
      <c r="I2" s="52" t="s">
        <v>8</v>
      </c>
      <c r="J2" s="53" t="s">
        <v>9</v>
      </c>
      <c r="K2" s="76" t="s">
        <v>11</v>
      </c>
    </row>
    <row r="3" spans="1:11" s="75" customFormat="1" ht="144" hidden="1" x14ac:dyDescent="0.2">
      <c r="A3" s="83" t="str">
        <f>VLOOKUP(C3,'2019-20 Final'!$C$4:$L$79,10,0)</f>
        <v>Beer &amp; Cider</v>
      </c>
      <c r="B3" s="62"/>
      <c r="C3" s="16" t="s">
        <v>198</v>
      </c>
      <c r="D3" s="62" t="str">
        <f>VLOOKUP($C3,'2019-20 Final'!$C:$F,2,0)</f>
        <v>Canada (Ontario)</v>
      </c>
      <c r="E3" s="62" t="str">
        <f>VLOOKUP($C3,'2019-20 Final'!$C:$F,3,0)</f>
        <v>Various</v>
      </c>
      <c r="F3" s="62" t="str">
        <f>VLOOKUP($C3,'2019-20 Final'!$C:$F,4,0)</f>
        <v>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(September 16 - December 8).
All tasting/lab and marketing samples must arrive labeled with the NISS or LCBO #. All lab samples go to the attention of Karen Carter.</v>
      </c>
      <c r="G3" s="73">
        <v>43889</v>
      </c>
      <c r="H3" s="73">
        <v>43896</v>
      </c>
      <c r="I3" s="73">
        <v>43917</v>
      </c>
      <c r="J3" s="74">
        <v>43923</v>
      </c>
      <c r="K3" s="88">
        <f>VLOOKUP(C3,'2019-20 Final'!$C:$K,9,0)</f>
        <v>3</v>
      </c>
    </row>
    <row r="4" spans="1:11" ht="43.5" hidden="1" customHeight="1" x14ac:dyDescent="0.2">
      <c r="A4" s="83" t="s">
        <v>38</v>
      </c>
      <c r="B4" s="62"/>
      <c r="C4" s="16" t="s">
        <v>385</v>
      </c>
      <c r="D4" s="62" t="s">
        <v>114</v>
      </c>
      <c r="E4" s="62" t="s">
        <v>386</v>
      </c>
      <c r="F4" s="62" t="s">
        <v>387</v>
      </c>
      <c r="G4" s="73">
        <v>43896</v>
      </c>
      <c r="H4" s="73">
        <v>43903</v>
      </c>
      <c r="I4" s="73">
        <v>43924</v>
      </c>
      <c r="J4" s="74">
        <v>43930</v>
      </c>
      <c r="K4" s="88">
        <v>6</v>
      </c>
    </row>
    <row r="5" spans="1:11" ht="43.5" hidden="1" customHeight="1" x14ac:dyDescent="0.2">
      <c r="A5" s="83" t="s">
        <v>55</v>
      </c>
      <c r="B5" s="62"/>
      <c r="C5" s="16" t="s">
        <v>388</v>
      </c>
      <c r="D5" s="62" t="s">
        <v>157</v>
      </c>
      <c r="E5" s="62" t="s">
        <v>17</v>
      </c>
      <c r="F5" s="62" t="s">
        <v>389</v>
      </c>
      <c r="G5" s="73">
        <v>43903</v>
      </c>
      <c r="H5" s="73">
        <v>43910</v>
      </c>
      <c r="I5" s="73">
        <v>43931</v>
      </c>
      <c r="J5" s="74">
        <v>43937</v>
      </c>
      <c r="K5" s="88">
        <v>3</v>
      </c>
    </row>
    <row r="6" spans="1:11" ht="80" x14ac:dyDescent="0.2">
      <c r="A6" s="83" t="str">
        <f>VLOOKUP(C6,'2019-20 Final'!$C$4:$L$79,10,0)</f>
        <v>Spirits</v>
      </c>
      <c r="B6" s="62"/>
      <c r="C6" s="16" t="s">
        <v>213</v>
      </c>
      <c r="D6" s="62" t="str">
        <f>VLOOKUP($C6,'2019-20 Final'!$C:$F,2,0)</f>
        <v>All Countries</v>
      </c>
      <c r="E6" s="62" t="str">
        <f>VLOOKUP($C6,'2019-20 Final'!$C:$F,3,0)</f>
        <v>Various</v>
      </c>
      <c r="F6" s="62" t="str">
        <f>VLOOKUP($C6,'2019-20 Final'!$C:$F,4,0)</f>
        <v>Seeking 'online only' gifting offers for key occasions (i.e., stock your bar gift pack + free cocktail accessories VA &amp; recipe booklet with purchase) or products with corporate and personal gifting potential (i.e., customizable or wrapped gifts: pick your bottle's vessel/bag/box, wrap, ribbon, personalized gift tag). Please upload a file with offer details (i.e., products or accessories included). Spirits products included in the packs must already be listed items. NO SAMPLES REQUIRED.</v>
      </c>
      <c r="G6" s="73">
        <v>43910</v>
      </c>
      <c r="H6" s="73">
        <v>43917</v>
      </c>
      <c r="I6" s="73">
        <v>43938</v>
      </c>
      <c r="J6" s="74">
        <v>43944</v>
      </c>
      <c r="K6" s="88">
        <f>VLOOKUP(C6,'2019-20 Final'!$C:$K,9,0)</f>
        <v>10</v>
      </c>
    </row>
    <row r="7" spans="1:11" ht="160" hidden="1" x14ac:dyDescent="0.2">
      <c r="A7" s="83" t="str">
        <f>VLOOKUP(C7,'2019-20 Final'!$C$4:$L$79,10,0)</f>
        <v>Beer &amp; Cider</v>
      </c>
      <c r="B7" s="62"/>
      <c r="C7" s="16" t="s">
        <v>214</v>
      </c>
      <c r="D7" s="62" t="str">
        <f>VLOOKUP($C7,'2019-20 Final'!$C:$F,2,0)</f>
        <v>All Countries (excluding Ontario Craft Beer)</v>
      </c>
      <c r="E7" s="62" t="str">
        <f>VLOOKUP($C7,'2019-20 Final'!$C:$F,3,0)</f>
        <v>Various</v>
      </c>
      <c r="F7" s="62" t="str">
        <f>VLOOKUP($C7,'2019-20 Final'!$C:$F,4,0)</f>
        <v>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All tasting/lab and marketing samples must arrive labeled with the NISS or LCBO #. All lab samples go to the attention of Karen Carter.</v>
      </c>
      <c r="G7" s="73">
        <v>43917</v>
      </c>
      <c r="H7" s="73">
        <v>43924</v>
      </c>
      <c r="I7" s="73">
        <v>43945</v>
      </c>
      <c r="J7" s="74">
        <v>43951</v>
      </c>
      <c r="K7" s="88">
        <f>VLOOKUP(C7,'2019-20 Final'!$C:$K,9,0)</f>
        <v>3</v>
      </c>
    </row>
    <row r="8" spans="1:11" ht="32" hidden="1" x14ac:dyDescent="0.2">
      <c r="A8" s="83" t="s">
        <v>31</v>
      </c>
      <c r="B8" s="62"/>
      <c r="C8" s="16" t="s">
        <v>209</v>
      </c>
      <c r="D8" s="62" t="s">
        <v>20</v>
      </c>
      <c r="E8" s="62" t="s">
        <v>17</v>
      </c>
      <c r="F8" s="62" t="s">
        <v>301</v>
      </c>
      <c r="G8" s="73">
        <v>43917</v>
      </c>
      <c r="H8" s="73">
        <v>43924</v>
      </c>
      <c r="I8" s="73">
        <v>43945</v>
      </c>
      <c r="J8" s="74">
        <v>43951</v>
      </c>
      <c r="K8" s="88">
        <v>25</v>
      </c>
    </row>
    <row r="9" spans="1:11" ht="159" hidden="1" customHeight="1" x14ac:dyDescent="0.2">
      <c r="A9" s="83" t="s">
        <v>390</v>
      </c>
      <c r="B9" s="62"/>
      <c r="C9" s="16" t="s">
        <v>391</v>
      </c>
      <c r="D9" s="62" t="s">
        <v>392</v>
      </c>
      <c r="E9" s="62" t="s">
        <v>17</v>
      </c>
      <c r="F9" s="107" t="s">
        <v>393</v>
      </c>
      <c r="G9" s="73">
        <v>43924</v>
      </c>
      <c r="H9" s="73">
        <v>43931</v>
      </c>
      <c r="I9" s="73">
        <v>43952</v>
      </c>
      <c r="J9" s="74">
        <v>43958</v>
      </c>
      <c r="K9" s="88">
        <v>10</v>
      </c>
    </row>
    <row r="10" spans="1:11" ht="159" hidden="1" customHeight="1" x14ac:dyDescent="0.2">
      <c r="A10" s="83" t="s">
        <v>390</v>
      </c>
      <c r="B10" s="62"/>
      <c r="C10" s="16" t="s">
        <v>391</v>
      </c>
      <c r="D10" s="62" t="s">
        <v>394</v>
      </c>
      <c r="E10" s="62" t="s">
        <v>17</v>
      </c>
      <c r="F10" s="107" t="s">
        <v>393</v>
      </c>
      <c r="G10" s="73">
        <v>43924</v>
      </c>
      <c r="H10" s="73">
        <v>43931</v>
      </c>
      <c r="I10" s="73">
        <v>43952</v>
      </c>
      <c r="J10" s="74">
        <v>43958</v>
      </c>
      <c r="K10" s="88">
        <v>10</v>
      </c>
    </row>
    <row r="11" spans="1:11" ht="159" hidden="1" customHeight="1" x14ac:dyDescent="0.2">
      <c r="A11" s="83" t="s">
        <v>390</v>
      </c>
      <c r="B11" s="62"/>
      <c r="C11" s="16" t="s">
        <v>391</v>
      </c>
      <c r="D11" s="62" t="s">
        <v>395</v>
      </c>
      <c r="E11" s="62" t="s">
        <v>17</v>
      </c>
      <c r="F11" s="107" t="s">
        <v>393</v>
      </c>
      <c r="G11" s="73">
        <v>43924</v>
      </c>
      <c r="H11" s="73">
        <v>43931</v>
      </c>
      <c r="I11" s="73">
        <v>43952</v>
      </c>
      <c r="J11" s="74">
        <v>43958</v>
      </c>
      <c r="K11" s="88">
        <v>10</v>
      </c>
    </row>
    <row r="12" spans="1:11" ht="112" hidden="1" x14ac:dyDescent="0.2">
      <c r="A12" s="83" t="str">
        <f>VLOOKUP(C12,'2019-20 Final'!$C$4:$L$79,10,0)</f>
        <v>Beer &amp; Cider</v>
      </c>
      <c r="B12" s="62"/>
      <c r="C12" s="16" t="s">
        <v>217</v>
      </c>
      <c r="D12" s="62" t="str">
        <f>VLOOKUP($C12,'2019-20 Final'!$C:$F,2,0)</f>
        <v>Canada (Ontario)</v>
      </c>
      <c r="E12" s="62" t="str">
        <f>VLOOKUP($C12,'2019-20 Final'!$C:$F,3,0)</f>
        <v>Competitive With Current Assortment</v>
      </c>
      <c r="F12" s="89" t="str">
        <f>VLOOKUP($C12,'2019-20 Final'!$C:$F,4,0)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12" s="105">
        <v>43938</v>
      </c>
      <c r="H12" s="73">
        <v>43945</v>
      </c>
      <c r="I12" s="73">
        <v>43966</v>
      </c>
      <c r="J12" s="74">
        <v>43972</v>
      </c>
      <c r="K12" s="88">
        <f>VLOOKUP(C12,'2019-20 Final'!$C:$K,9,0)</f>
        <v>3</v>
      </c>
    </row>
    <row r="13" spans="1:11" ht="160" hidden="1" x14ac:dyDescent="0.2">
      <c r="A13" s="83" t="str">
        <f>VLOOKUP(C13,'2019-20 Final'!$C$4:$L$79,10,0)</f>
        <v>Beer &amp; Cider</v>
      </c>
      <c r="B13" s="62"/>
      <c r="C13" s="16" t="s">
        <v>218</v>
      </c>
      <c r="D13" s="62" t="str">
        <f>VLOOKUP($C13,'2019-20 Final'!$C:$F,2,0)</f>
        <v>Canada (Ontario)</v>
      </c>
      <c r="E13" s="62" t="str">
        <f>VLOOKUP($C13,'2019-20 Final'!$C:$F,3,0)</f>
        <v>Various</v>
      </c>
      <c r="F13" s="62" t="s">
        <v>396</v>
      </c>
      <c r="G13" s="105">
        <v>43938</v>
      </c>
      <c r="H13" s="73">
        <v>43945</v>
      </c>
      <c r="I13" s="73">
        <v>43966</v>
      </c>
      <c r="J13" s="74">
        <v>43972</v>
      </c>
      <c r="K13" s="88">
        <f>VLOOKUP(C13,'2019-20 Final'!$C:$K,9,0)</f>
        <v>3</v>
      </c>
    </row>
    <row r="14" spans="1:11" ht="105.75" customHeight="1" x14ac:dyDescent="0.2">
      <c r="A14" s="83" t="str">
        <f>VLOOKUP(C14,'2019-20 Final'!$C$4:$L$79,10,0)</f>
        <v>Brown spirits</v>
      </c>
      <c r="B14" s="62"/>
      <c r="C14" s="33" t="s">
        <v>397</v>
      </c>
      <c r="D14" s="62" t="str">
        <f>VLOOKUP($C14,'2019-20 Final'!$C:$F,2,0)</f>
        <v>All Countries</v>
      </c>
      <c r="E14" s="62" t="str">
        <f>VLOOKUP($C14,'2019-20 Final'!$C:$F,3,0)</f>
        <v>$39.95 - $500 +</v>
      </c>
      <c r="F14" s="62" t="str">
        <f>VLOOKUP($C14,'2019-20 Final'!$C:$F,4,0)</f>
        <v>Premium whiskies from around the world. Products should be unique, award winning and highly regarded. Preference may be given to new brands or emerging regions new to the Ontario market. Submissions are considered for a quarterly release in the Whisky Shop program (135 stores), Enhanced Whisky Shop or e-commerce. Turn 2: Duration Feb. to May. 750mL or 700ml are encouraged. Distillery features may be considered, meaning 3-5 products from one distillery will be featured. To be considered for a distillery feature, a written proposal must be submitted to the Category team prior to the pre-submission deadline.</v>
      </c>
      <c r="G14" s="73">
        <v>43945</v>
      </c>
      <c r="H14" s="73">
        <v>43952</v>
      </c>
      <c r="I14" s="73">
        <v>43973</v>
      </c>
      <c r="J14" s="74">
        <v>43979</v>
      </c>
      <c r="K14" s="88">
        <f>VLOOKUP(C14,'2019-20 Final'!$C:$K,9,0)</f>
        <v>10</v>
      </c>
    </row>
    <row r="15" spans="1:11" ht="105.75" customHeight="1" x14ac:dyDescent="0.2">
      <c r="A15" s="83" t="s">
        <v>23</v>
      </c>
      <c r="B15" s="62"/>
      <c r="C15" s="16" t="s">
        <v>61</v>
      </c>
      <c r="D15" s="62" t="s">
        <v>16</v>
      </c>
      <c r="E15" s="62" t="s">
        <v>398</v>
      </c>
      <c r="F15" s="62" t="s">
        <v>399</v>
      </c>
      <c r="G15" s="73">
        <v>43924</v>
      </c>
      <c r="H15" s="73">
        <v>43931</v>
      </c>
      <c r="I15" s="73">
        <v>43952</v>
      </c>
      <c r="J15" s="74">
        <v>43958</v>
      </c>
      <c r="K15" s="88">
        <v>4</v>
      </c>
    </row>
    <row r="16" spans="1:11" ht="128" hidden="1" x14ac:dyDescent="0.2">
      <c r="A16" s="83" t="str">
        <f>VLOOKUP(C16,'2019-20 Final'!$C$4:$L$79,10,0)</f>
        <v>Beer &amp; Cider</v>
      </c>
      <c r="B16" s="62"/>
      <c r="C16" s="16" t="s">
        <v>228</v>
      </c>
      <c r="D16" s="62" t="str">
        <f>VLOOKUP($C16,'2019-20 Final'!$C:$F,2,0)</f>
        <v>Canada (Ontario)</v>
      </c>
      <c r="E16" s="62" t="str">
        <f>VLOOKUP($C16,'2019-20 Final'!$C:$F,3,0)</f>
        <v>Competitive With Current Assortment</v>
      </c>
      <c r="F16" s="62" t="str">
        <f>VLOOKUP($C16,'2019-20 Final'!$C:$F,4,0)</f>
        <v>Submissions  for year-round listings from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16" s="73">
        <v>43952</v>
      </c>
      <c r="H16" s="73">
        <v>43959</v>
      </c>
      <c r="I16" s="73">
        <v>43980</v>
      </c>
      <c r="J16" s="74">
        <v>43986</v>
      </c>
      <c r="K16" s="88">
        <f>VLOOKUP(C16,'2019-20 Final'!$C:$K,9,0)</f>
        <v>3</v>
      </c>
    </row>
    <row r="17" spans="1:14" ht="43.5" hidden="1" customHeight="1" x14ac:dyDescent="0.2">
      <c r="A17" s="83" t="s">
        <v>38</v>
      </c>
      <c r="B17" s="62"/>
      <c r="C17" s="16" t="s">
        <v>400</v>
      </c>
      <c r="D17" s="62" t="s">
        <v>73</v>
      </c>
      <c r="E17" s="62" t="s">
        <v>401</v>
      </c>
      <c r="F17" s="62" t="s">
        <v>402</v>
      </c>
      <c r="G17" s="73">
        <v>43959</v>
      </c>
      <c r="H17" s="73">
        <v>43966</v>
      </c>
      <c r="I17" s="73">
        <v>43987</v>
      </c>
      <c r="J17" s="74">
        <v>43993</v>
      </c>
      <c r="K17" s="88" t="e">
        <f>VLOOKUP(C17,'2019-20 Final'!$C:$K,9,0)</f>
        <v>#N/A</v>
      </c>
    </row>
    <row r="18" spans="1:14" ht="128" x14ac:dyDescent="0.2">
      <c r="A18" s="83" t="str">
        <f>VLOOKUP(C18,'2019-20 Final'!$C$4:$L$79,10,0)</f>
        <v>Spirits</v>
      </c>
      <c r="B18" s="62"/>
      <c r="C18" s="16" t="s">
        <v>19</v>
      </c>
      <c r="D18" s="62" t="str">
        <f>VLOOKUP($C18,'2019-20 Final'!$C:$F,2,0)</f>
        <v>Canada (Ontario)</v>
      </c>
      <c r="E18" s="62" t="str">
        <f>VLOOKUP($C18,'2019-20 Final'!$C:$F,3,0)</f>
        <v>$27.75+</v>
      </c>
      <c r="F18" s="62" t="str">
        <f>VLOOKUP($C18,'2019-20 Final'!$C:$F,4,0)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18" s="73">
        <v>43966</v>
      </c>
      <c r="H18" s="73">
        <v>43973</v>
      </c>
      <c r="I18" s="73">
        <v>43994</v>
      </c>
      <c r="J18" s="74">
        <v>44000</v>
      </c>
      <c r="K18" s="88">
        <f>VLOOKUP(C18,'2019-20 Final'!$C:$K,9,0)</f>
        <v>4</v>
      </c>
    </row>
    <row r="19" spans="1:14" ht="43.5" hidden="1" customHeight="1" x14ac:dyDescent="0.2">
      <c r="A19" s="83" t="s">
        <v>38</v>
      </c>
      <c r="B19" s="89"/>
      <c r="C19" s="16" t="s">
        <v>210</v>
      </c>
      <c r="D19" s="62" t="s">
        <v>46</v>
      </c>
      <c r="E19" s="62" t="s">
        <v>17</v>
      </c>
      <c r="F19" s="62" t="s">
        <v>302</v>
      </c>
      <c r="G19" s="73">
        <v>43973</v>
      </c>
      <c r="H19" s="73">
        <v>43980</v>
      </c>
      <c r="I19" s="73">
        <v>44001</v>
      </c>
      <c r="J19" s="74">
        <v>44007</v>
      </c>
      <c r="K19" s="88">
        <f>VLOOKUP(C19,'2019-20 Final'!$C:$K,9,0)</f>
        <v>25</v>
      </c>
    </row>
    <row r="20" spans="1:14" ht="43.5" hidden="1" customHeight="1" x14ac:dyDescent="0.2">
      <c r="A20" s="83" t="str">
        <f>VLOOKUP(C20,'2019-20 Final'!$C$4:$L$79,10,0)</f>
        <v>All Wines</v>
      </c>
      <c r="B20" s="62"/>
      <c r="C20" s="41" t="s">
        <v>236</v>
      </c>
      <c r="D20" s="62" t="str">
        <f>VLOOKUP($C20,'2019-20 Final'!$C:$F,2,0)</f>
        <v>All Countries</v>
      </c>
      <c r="E20" s="62" t="str">
        <f>VLOOKUP($C20,'2019-20 Final'!$C:$F,3,0)</f>
        <v>$7.95 - $18.95</v>
      </c>
      <c r="F20" s="62" t="str">
        <f>VLOOKUP($C20,'2019-20 Final'!$C:$F,4,0)</f>
        <v>All countries (including Canada – Ontario). This seasonal program runs from fiscal P13 to P7. A marketing fee of 5% of the total PO cost will be applied, up to a max. of $7,000 and a min. of $2,000. Considering both new and existing brands. Demand strong packaging, price/quality, current awards/accolades. Will consider both still/sparkling rosé, sweet and dry, and alternative formats. Additional IMAGE programming opportunities may exist for high volume purchases.</v>
      </c>
      <c r="G20" s="73">
        <v>43980</v>
      </c>
      <c r="H20" s="73">
        <v>43987</v>
      </c>
      <c r="I20" s="73">
        <v>44008</v>
      </c>
      <c r="J20" s="74">
        <v>44014</v>
      </c>
      <c r="K20" s="88">
        <f>VLOOKUP(C20,'2019-20 Final'!$C:$K,9,0)</f>
        <v>10</v>
      </c>
    </row>
    <row r="21" spans="1:14" ht="43.5" hidden="1" customHeight="1" x14ac:dyDescent="0.2">
      <c r="A21" s="83" t="str">
        <f>VLOOKUP(C21,'2019-20 Final'!$C$4:$L$79,10,0)</f>
        <v>Beer &amp; Cider</v>
      </c>
      <c r="B21" s="62"/>
      <c r="C21" s="16" t="s">
        <v>240</v>
      </c>
      <c r="D21" s="62" t="str">
        <f>VLOOKUP($C21,'2019-20 Final'!$C:$F,2,0)</f>
        <v>Canada (Ontario)</v>
      </c>
      <c r="E21" s="62" t="str">
        <f>VLOOKUP($C21,'2019-20 Final'!$C:$F,3,0)</f>
        <v>Various</v>
      </c>
      <c r="F21" s="62" t="str">
        <f>VLOOKUP($C21,'2019-20 Final'!$C:$F,4,0)</f>
        <v>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(December 9 - March 2).
All tasting/lab and marketing samples must arrive labeled with the NISS or LCBO #. All lab samples go to the attention of Karen Carter.</v>
      </c>
      <c r="G21" s="73">
        <v>43987</v>
      </c>
      <c r="H21" s="73">
        <v>43994</v>
      </c>
      <c r="I21" s="73">
        <v>44015</v>
      </c>
      <c r="J21" s="74">
        <v>44021</v>
      </c>
      <c r="K21" s="88">
        <f>VLOOKUP(C21,'2019-20 Final'!$C:$K,9,0)</f>
        <v>3</v>
      </c>
    </row>
    <row r="22" spans="1:14" ht="43.5" customHeight="1" x14ac:dyDescent="0.2">
      <c r="A22" s="83" t="s">
        <v>23</v>
      </c>
      <c r="B22" s="62"/>
      <c r="C22" s="16" t="s">
        <v>83</v>
      </c>
      <c r="D22" s="62" t="s">
        <v>16</v>
      </c>
      <c r="E22" s="62" t="s">
        <v>403</v>
      </c>
      <c r="F22" s="62" t="s">
        <v>404</v>
      </c>
      <c r="G22" s="73">
        <v>43994</v>
      </c>
      <c r="H22" s="73">
        <v>44001</v>
      </c>
      <c r="I22" s="73">
        <v>44022</v>
      </c>
      <c r="J22" s="74">
        <v>44028</v>
      </c>
      <c r="K22" s="88">
        <v>4</v>
      </c>
    </row>
    <row r="23" spans="1:14" ht="43.5" hidden="1" customHeight="1" x14ac:dyDescent="0.2">
      <c r="A23" s="83" t="s">
        <v>31</v>
      </c>
      <c r="B23" s="62"/>
      <c r="C23" s="16" t="s">
        <v>405</v>
      </c>
      <c r="D23" s="62" t="s">
        <v>20</v>
      </c>
      <c r="E23" s="62" t="s">
        <v>17</v>
      </c>
      <c r="F23" s="62" t="s">
        <v>239</v>
      </c>
      <c r="G23" s="73">
        <v>44001</v>
      </c>
      <c r="H23" s="73">
        <v>44008</v>
      </c>
      <c r="I23" s="73">
        <v>44029</v>
      </c>
      <c r="J23" s="74">
        <v>44035</v>
      </c>
      <c r="K23" s="88" t="e">
        <f>VLOOKUP(C23,'2019-20 Final'!$C:$K,9,0)</f>
        <v>#N/A</v>
      </c>
    </row>
    <row r="24" spans="1:14" ht="43.5" customHeight="1" x14ac:dyDescent="0.2">
      <c r="A24" s="83" t="str">
        <f>VLOOKUP(C24,'2019-20 Final'!$C$4:$L$79,10,0)</f>
        <v>White Spirits</v>
      </c>
      <c r="B24" s="62"/>
      <c r="C24" s="16" t="s">
        <v>81</v>
      </c>
      <c r="D24" s="62" t="s">
        <v>16</v>
      </c>
      <c r="E24" s="62" t="s">
        <v>403</v>
      </c>
      <c r="F24" s="62" t="s">
        <v>406</v>
      </c>
      <c r="G24" s="73">
        <v>44008</v>
      </c>
      <c r="H24" s="73">
        <v>44015</v>
      </c>
      <c r="I24" s="73">
        <v>44036</v>
      </c>
      <c r="J24" s="74">
        <v>44042</v>
      </c>
      <c r="K24" s="88">
        <v>4</v>
      </c>
    </row>
    <row r="25" spans="1:14" ht="69.75" hidden="1" customHeight="1" x14ac:dyDescent="0.2">
      <c r="A25" s="83"/>
      <c r="B25" s="89"/>
      <c r="C25" s="16"/>
      <c r="D25" s="62"/>
      <c r="E25" s="62"/>
      <c r="F25" s="62"/>
      <c r="G25" s="73">
        <v>44015</v>
      </c>
      <c r="H25" s="73">
        <v>44022</v>
      </c>
      <c r="I25" s="73">
        <v>44043</v>
      </c>
      <c r="J25" s="74">
        <v>44049</v>
      </c>
      <c r="K25" s="88" t="e">
        <f>VLOOKUP(C25,'2019-20 Final'!$C:$K,9,0)</f>
        <v>#N/A</v>
      </c>
    </row>
    <row r="26" spans="1:14" ht="176" hidden="1" x14ac:dyDescent="0.2">
      <c r="A26" s="83" t="str">
        <f>VLOOKUP(C26,'2019-20 Final'!$C$4:$L$79,10,0)</f>
        <v>Beer &amp; Cider</v>
      </c>
      <c r="B26" s="62"/>
      <c r="C26" s="16" t="s">
        <v>247</v>
      </c>
      <c r="D26" s="62" t="str">
        <f>VLOOKUP($C26,'2019-20 Final'!$C:$F,2,0)</f>
        <v>All Countries (excluding Ontario Craft Beer)</v>
      </c>
      <c r="E26" s="62" t="str">
        <f>VLOOKUP($C26,'2019-20 Final'!$C:$F,3,0)</f>
        <v>Various</v>
      </c>
      <c r="F26" s="62" t="str">
        <f>VLOOKUP($C26,'2019-20 Final'!$C:$F,4,0)</f>
        <v>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Listing is active in retail – P3 through P6.
All tasting/lab and marketing samples must arrive labeled with the NISS or LCBO #. All lab samples go to the attention of Karen Carter.</v>
      </c>
      <c r="G26" s="73">
        <v>44022</v>
      </c>
      <c r="H26" s="73">
        <v>44029</v>
      </c>
      <c r="I26" s="73">
        <v>44050</v>
      </c>
      <c r="J26" s="74">
        <v>44056</v>
      </c>
      <c r="K26" s="88">
        <f>VLOOKUP(C26,'2019-20 Final'!$C:$K,9,0)</f>
        <v>3</v>
      </c>
    </row>
    <row r="27" spans="1:14" ht="32" hidden="1" x14ac:dyDescent="0.2">
      <c r="A27" s="83" t="s">
        <v>31</v>
      </c>
      <c r="B27" s="62"/>
      <c r="C27" s="16" t="s">
        <v>243</v>
      </c>
      <c r="D27" s="62" t="s">
        <v>20</v>
      </c>
      <c r="E27" s="62" t="s">
        <v>17</v>
      </c>
      <c r="F27" s="62" t="s">
        <v>301</v>
      </c>
      <c r="G27" s="73">
        <v>44022</v>
      </c>
      <c r="H27" s="73">
        <v>44029</v>
      </c>
      <c r="I27" s="73">
        <v>44050</v>
      </c>
      <c r="J27" s="74">
        <v>44056</v>
      </c>
      <c r="K27" s="88">
        <v>25</v>
      </c>
    </row>
    <row r="28" spans="1:14" ht="43.5" hidden="1" customHeight="1" x14ac:dyDescent="0.2">
      <c r="A28" s="83" t="str">
        <f>VLOOKUP(C28,'2019-20 Final'!$C$4:$L$79,10,0)</f>
        <v>All Wines</v>
      </c>
      <c r="B28" s="62"/>
      <c r="C28" s="16" t="s">
        <v>248</v>
      </c>
      <c r="D28" s="62" t="str">
        <f>VLOOKUP($C28,'2019-20 Final'!$C:$F,2,0)</f>
        <v>All Countries</v>
      </c>
      <c r="E28" s="62" t="str">
        <f>VLOOKUP($C28,'2019-20 Final'!$C:$F,3,0)</f>
        <v>$8.95 - $15.95</v>
      </c>
      <c r="F28" s="62" t="str">
        <f>VLOOKUP($C28,'2019-20 Final'!$C:$F,4,0)</f>
        <v xml:space="preserve">Looking for still white, sparkling and flavoured wines (i.e., sangria) that capitalize on summer consumption behaviours. Also considering new format sizes such as single-serve wines. Preference for wines with labels that provide instant association with summer. Considering both new and existing brands. Exceptional price/value is paramount. </v>
      </c>
      <c r="G28" s="73">
        <v>44029</v>
      </c>
      <c r="H28" s="73">
        <v>44036</v>
      </c>
      <c r="I28" s="73">
        <v>44057</v>
      </c>
      <c r="J28" s="74">
        <v>44063</v>
      </c>
      <c r="K28" s="88">
        <f>VLOOKUP(C28,'2019-20 Final'!$C:$K,9,0)</f>
        <v>10</v>
      </c>
    </row>
    <row r="29" spans="1:14" ht="144" x14ac:dyDescent="0.2">
      <c r="A29" s="83" t="str">
        <f>VLOOKUP(C29,'2019-20 Final'!$C$4:$L$79,10,0)</f>
        <v>Brown Spirits</v>
      </c>
      <c r="B29" s="62"/>
      <c r="C29" s="33" t="s">
        <v>407</v>
      </c>
      <c r="D29" s="62" t="str">
        <f>VLOOKUP($C29,'2019-20 Final'!$C:$F,2,0)</f>
        <v>All Countries</v>
      </c>
      <c r="E29" s="62" t="str">
        <f>VLOOKUP($C29,'2019-20 Final'!$C:$F,3,0)</f>
        <v>$39.95-$500 +</v>
      </c>
      <c r="F29" s="62" t="str">
        <f>VLOOKUP($C29,'2019-20 Final'!$C:$F,4,0)</f>
        <v xml:space="preserve">Premium whiskies from around the world. Products should be unique, award winning and highly regarded. Preference may be given to new brands or emerging regions new to the Ontario market. Submissions are considered for a quarterly release in the Whisky Shop program (135 stores), Enhance Whisky Shop or e-commerce. The Spring turn duration is April to July. The summer turn duration is July to October. 750ml or 700ml equivalents are encouraged.
Distillery features may be considered, meaning 3-5 products from one distillery will be featured. To be considered for a distillery feature, a written proposal must be submitted to the category prior to the pre-submission deadline.
</v>
      </c>
      <c r="G29" s="73">
        <v>44036</v>
      </c>
      <c r="H29" s="73">
        <v>44043</v>
      </c>
      <c r="I29" s="73">
        <v>44064</v>
      </c>
      <c r="J29" s="74">
        <v>44070</v>
      </c>
      <c r="K29" s="88">
        <f>VLOOKUP(C29,'2019-20 Final'!$C:$K,9,0)</f>
        <v>10</v>
      </c>
    </row>
    <row r="30" spans="1:14" ht="256" hidden="1" x14ac:dyDescent="0.2">
      <c r="A30" s="83" t="str">
        <f>VLOOKUP(C30,'2019-20 Final'!$C$4:$L$79,10,0)</f>
        <v>Ready-To-Drink</v>
      </c>
      <c r="B30" s="62"/>
      <c r="C30" s="16" t="s">
        <v>123</v>
      </c>
      <c r="D30" s="62" t="str">
        <f>VLOOKUP($C30,'2019-20 Final'!$C:$F,2,0)</f>
        <v>All Countries</v>
      </c>
      <c r="E30" s="62" t="s">
        <v>408</v>
      </c>
      <c r="F30" s="62" t="s">
        <v>409</v>
      </c>
      <c r="G30" s="105">
        <v>44043</v>
      </c>
      <c r="H30" s="73">
        <v>44050</v>
      </c>
      <c r="I30" s="73">
        <v>44071</v>
      </c>
      <c r="J30" s="74">
        <v>44077</v>
      </c>
      <c r="K30" s="88">
        <f>VLOOKUP(C30,'2019-20 Final'!$C:$K,9,0)</f>
        <v>25</v>
      </c>
      <c r="N30" s="106"/>
    </row>
    <row r="31" spans="1:14" ht="112" hidden="1" x14ac:dyDescent="0.2">
      <c r="A31" s="83" t="s">
        <v>250</v>
      </c>
      <c r="B31" s="62"/>
      <c r="C31" s="16" t="s">
        <v>410</v>
      </c>
      <c r="D31" s="62" t="s">
        <v>16</v>
      </c>
      <c r="E31" s="62" t="s">
        <v>411</v>
      </c>
      <c r="F31" s="62" t="s">
        <v>412</v>
      </c>
      <c r="G31" s="105">
        <v>44043</v>
      </c>
      <c r="H31" s="73">
        <v>44050</v>
      </c>
      <c r="I31" s="73">
        <v>44071</v>
      </c>
      <c r="J31" s="74">
        <v>44077</v>
      </c>
      <c r="K31" s="88">
        <v>25</v>
      </c>
    </row>
    <row r="32" spans="1:14" ht="128" hidden="1" x14ac:dyDescent="0.2">
      <c r="A32" s="83" t="str">
        <f>VLOOKUP(C32,'2019-20 Final'!$C$4:$L$79,10,0)</f>
        <v>Beer &amp; Cider</v>
      </c>
      <c r="B32" s="62"/>
      <c r="C32" s="16" t="s">
        <v>253</v>
      </c>
      <c r="D32" s="62" t="str">
        <f>VLOOKUP($C32,'2019-20 Final'!$C:$F,2,0)</f>
        <v>Canada (Ontario)</v>
      </c>
      <c r="E32" s="62" t="str">
        <f>VLOOKUP($C32,'2019-20 Final'!$C:$F,3,0)</f>
        <v>Various</v>
      </c>
      <c r="F32" s="62" t="str">
        <f>VLOOKUP($C32,'2019-20 Final'!$C:$F,4,0)</f>
        <v>Ontario craft seasonal beers appropriate for spring. Imperial IPAs, Bock beers, sour beers, etc., will be considered. Available for a limited time only. Sales success from a brewery retail store or on-premise (if applicable) will be considered, along with sales performance of current LCBO listings.
Listing is active in retail – P13 through P2.
All tasting/lab and marketing samples must arrive labeled with the NISS or LCBO #. All lab samples go to the attention of Karen Carter.</v>
      </c>
      <c r="G32" s="73">
        <v>44050</v>
      </c>
      <c r="H32" s="73">
        <v>44057</v>
      </c>
      <c r="I32" s="73">
        <v>44078</v>
      </c>
      <c r="J32" s="74">
        <v>44084</v>
      </c>
      <c r="K32" s="88">
        <f>VLOOKUP(C32,'2019-20 Final'!$C:$K,9,0)</f>
        <v>3</v>
      </c>
    </row>
    <row r="33" spans="1:11" ht="128" x14ac:dyDescent="0.2">
      <c r="A33" s="83" t="str">
        <f>VLOOKUP(C33,'2019-20 Final'!$C$4:$L$79,10,0)</f>
        <v>Spirits</v>
      </c>
      <c r="B33" s="62"/>
      <c r="C33" s="16" t="s">
        <v>19</v>
      </c>
      <c r="D33" s="62" t="str">
        <f>VLOOKUP($C33,'2019-20 Final'!$C:$F,2,0)</f>
        <v>Canada (Ontario)</v>
      </c>
      <c r="E33" s="62" t="str">
        <f>VLOOKUP($C33,'2019-20 Final'!$C:$F,3,0)</f>
        <v>$27.75+</v>
      </c>
      <c r="F33" s="62" t="str">
        <f>VLOOKUP($C33,'2019-20 Final'!$C:$F,4,0)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33" s="73">
        <v>44057</v>
      </c>
      <c r="H33" s="73">
        <v>44064</v>
      </c>
      <c r="I33" s="73">
        <v>44085</v>
      </c>
      <c r="J33" s="74">
        <v>44091</v>
      </c>
      <c r="K33" s="88">
        <f>VLOOKUP(C33,'2019-20 Final'!$C:$K,9,0)</f>
        <v>4</v>
      </c>
    </row>
    <row r="34" spans="1:11" ht="48" hidden="1" x14ac:dyDescent="0.2">
      <c r="A34" s="83" t="s">
        <v>31</v>
      </c>
      <c r="B34" s="62"/>
      <c r="C34" s="16" t="s">
        <v>146</v>
      </c>
      <c r="D34" s="62" t="s">
        <v>20</v>
      </c>
      <c r="E34" s="62" t="s">
        <v>331</v>
      </c>
      <c r="F34" s="62" t="s">
        <v>332</v>
      </c>
      <c r="G34" s="73">
        <v>44057</v>
      </c>
      <c r="H34" s="73">
        <v>44064</v>
      </c>
      <c r="I34" s="73">
        <v>44085</v>
      </c>
      <c r="J34" s="74">
        <v>44091</v>
      </c>
      <c r="K34" s="88">
        <v>25</v>
      </c>
    </row>
    <row r="35" spans="1:11" ht="48" hidden="1" x14ac:dyDescent="0.2">
      <c r="A35" s="83" t="s">
        <v>38</v>
      </c>
      <c r="B35" s="89"/>
      <c r="C35" s="16" t="s">
        <v>244</v>
      </c>
      <c r="D35" s="62" t="s">
        <v>46</v>
      </c>
      <c r="E35" s="62" t="s">
        <v>17</v>
      </c>
      <c r="F35" s="62" t="s">
        <v>302</v>
      </c>
      <c r="G35" s="73">
        <v>44064</v>
      </c>
      <c r="H35" s="73">
        <v>44071</v>
      </c>
      <c r="I35" s="73">
        <v>44092</v>
      </c>
      <c r="J35" s="74">
        <v>44098</v>
      </c>
      <c r="K35" s="88">
        <v>4</v>
      </c>
    </row>
    <row r="36" spans="1:11" ht="64" hidden="1" x14ac:dyDescent="0.2">
      <c r="A36" s="83" t="s">
        <v>38</v>
      </c>
      <c r="B36" s="62"/>
      <c r="C36" s="16" t="s">
        <v>413</v>
      </c>
      <c r="D36" s="62" t="s">
        <v>40</v>
      </c>
      <c r="E36" s="62" t="s">
        <v>414</v>
      </c>
      <c r="F36" s="62" t="s">
        <v>415</v>
      </c>
      <c r="G36" s="73">
        <v>44064</v>
      </c>
      <c r="H36" s="73">
        <v>44071</v>
      </c>
      <c r="I36" s="73">
        <v>44092</v>
      </c>
      <c r="J36" s="74">
        <v>44098</v>
      </c>
      <c r="K36" s="88">
        <v>10</v>
      </c>
    </row>
    <row r="37" spans="1:11" ht="72" customHeight="1" x14ac:dyDescent="0.2">
      <c r="A37" s="83" t="str">
        <f>VLOOKUP(C37,'2019-20 Final'!$C$4:$L$79,10,0)</f>
        <v>White Spirits</v>
      </c>
      <c r="B37" s="62"/>
      <c r="C37" s="16" t="s">
        <v>61</v>
      </c>
      <c r="D37" s="62" t="s">
        <v>16</v>
      </c>
      <c r="E37" s="62" t="s">
        <v>398</v>
      </c>
      <c r="F37" s="62" t="s">
        <v>399</v>
      </c>
      <c r="G37" s="73">
        <v>44071</v>
      </c>
      <c r="H37" s="73">
        <v>44078</v>
      </c>
      <c r="I37" s="73">
        <v>44099</v>
      </c>
      <c r="J37" s="74">
        <v>44105</v>
      </c>
      <c r="K37" s="88">
        <v>4</v>
      </c>
    </row>
    <row r="38" spans="1:11" ht="43.5" customHeight="1" x14ac:dyDescent="0.2">
      <c r="A38" s="83" t="str">
        <f>VLOOKUP(C38,'2019-20 Final'!$C$4:$L$79,10,0)</f>
        <v>White Spirits</v>
      </c>
      <c r="B38" s="62"/>
      <c r="C38" s="16" t="s">
        <v>83</v>
      </c>
      <c r="D38" s="62" t="s">
        <v>16</v>
      </c>
      <c r="E38" s="62" t="s">
        <v>403</v>
      </c>
      <c r="F38" s="62" t="s">
        <v>404</v>
      </c>
      <c r="G38" s="73">
        <v>44078</v>
      </c>
      <c r="H38" s="73">
        <v>44085</v>
      </c>
      <c r="I38" s="73">
        <v>44106</v>
      </c>
      <c r="J38" s="74">
        <v>44112</v>
      </c>
      <c r="K38" s="88">
        <v>4</v>
      </c>
    </row>
    <row r="39" spans="1:11" ht="240" x14ac:dyDescent="0.2">
      <c r="A39" s="83" t="str">
        <f>VLOOKUP(C39,'2019-20 Final'!$C$4:$L$79,10,0)</f>
        <v>Brown Spirits</v>
      </c>
      <c r="B39" s="62"/>
      <c r="C39" s="33" t="s">
        <v>257</v>
      </c>
      <c r="D39" s="62" t="str">
        <f>VLOOKUP($C39,'2019-20 Final'!$C:$F,2,0)</f>
        <v>All countries</v>
      </c>
      <c r="E39" s="62" t="str">
        <f>VLOOKUP($C39,'2019-20 Final'!$C:$F,3,0)</f>
        <v>(Seasonal Liqueurs) $20.00 -$39.95
(Cocktail Essentials)
$20.00+
                                   (Tequila) $36.95 - +$99.95</v>
      </c>
      <c r="F39" s="62" t="str">
        <f>VLOOKUP($C39,'2019-20 Final'!$C:$F,4,0)</f>
        <v xml:space="preserve">Seasonal Liqueurs: Preference will be given to brand/size extensions and new and innovative flavours. Preference will be given to products that fall in the $20.00-$29.95 price range (750mL). Strong marketing support required. 
Commitment to gaining licensee support.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Standout packaging.
Tequila (100% agave &amp; mezcal): For seasonal and one-shot listing. Established, successful brands in foreign markets or other Canadian provinces. Standout packaging. Strong marketing budget. Commitment to gaining licensee support.
</v>
      </c>
      <c r="G39" s="73">
        <v>44085</v>
      </c>
      <c r="H39" s="73">
        <v>44092</v>
      </c>
      <c r="I39" s="73">
        <v>44113</v>
      </c>
      <c r="J39" s="74">
        <v>44119</v>
      </c>
      <c r="K39" s="88">
        <f>VLOOKUP(C39,'2019-20 Final'!$C:$K,9,0)</f>
        <v>6</v>
      </c>
    </row>
    <row r="40" spans="1:11" ht="93.75" hidden="1" customHeight="1" x14ac:dyDescent="0.2">
      <c r="A40" s="83" t="str">
        <f>VLOOKUP(C40,'2019-20 Final'!$C$4:$L$79,10,0)</f>
        <v>Beer &amp; Cider</v>
      </c>
      <c r="B40" s="62"/>
      <c r="C40" s="16" t="s">
        <v>151</v>
      </c>
      <c r="D40" s="62" t="str">
        <f>VLOOKUP($C40,'2019-20 Final'!$C:$F,2,0)</f>
        <v>All Countries</v>
      </c>
      <c r="E40" s="62" t="str">
        <f>VLOOKUP($C40,'2019-20 Final'!$C:$F,3,0)</f>
        <v>Competitive With Current Assortment</v>
      </c>
      <c r="F40" s="62" t="str">
        <f>VLOOKUP($C40,'2019-20 Final'!$C:$F,4,0)</f>
        <v>Domestic, imported and craft cider and perry will be considered in both traditional and flavoured styles.  Single-serve tall cans are preferred by our cider customers. However, other formats will be considered. Value offered should be competitive with the current assortment.</v>
      </c>
      <c r="G40" s="73">
        <v>44092</v>
      </c>
      <c r="H40" s="73">
        <v>44099</v>
      </c>
      <c r="I40" s="73">
        <v>44120</v>
      </c>
      <c r="J40" s="74">
        <v>44126</v>
      </c>
      <c r="K40" s="88">
        <f>VLOOKUP(C40,'2019-20 Final'!$C:$K,9,0)</f>
        <v>3</v>
      </c>
    </row>
    <row r="41" spans="1:11" ht="64" hidden="1" x14ac:dyDescent="0.2">
      <c r="A41" s="83" t="s">
        <v>38</v>
      </c>
      <c r="B41" s="62"/>
      <c r="C41" s="16" t="s">
        <v>311</v>
      </c>
      <c r="D41" s="62" t="s">
        <v>40</v>
      </c>
      <c r="E41" s="62" t="s">
        <v>416</v>
      </c>
      <c r="F41" s="62" t="s">
        <v>417</v>
      </c>
      <c r="G41" s="73">
        <v>44099</v>
      </c>
      <c r="H41" s="73">
        <v>44106</v>
      </c>
      <c r="I41" s="73">
        <v>44127</v>
      </c>
      <c r="J41" s="74">
        <v>44133</v>
      </c>
      <c r="K41" s="88">
        <v>10</v>
      </c>
    </row>
    <row r="42" spans="1:11" ht="43.5" hidden="1" customHeight="1" x14ac:dyDescent="0.2">
      <c r="A42" s="83" t="s">
        <v>38</v>
      </c>
      <c r="B42" s="62"/>
      <c r="C42" s="16" t="s">
        <v>278</v>
      </c>
      <c r="D42" s="62" t="s">
        <v>114</v>
      </c>
      <c r="E42" s="62" t="s">
        <v>279</v>
      </c>
      <c r="F42" s="62" t="s">
        <v>280</v>
      </c>
      <c r="G42" s="73">
        <v>44106</v>
      </c>
      <c r="H42" s="73">
        <v>44113</v>
      </c>
      <c r="I42" s="73">
        <v>44134</v>
      </c>
      <c r="J42" s="74">
        <v>44140</v>
      </c>
      <c r="K42" s="88">
        <f>VLOOKUP(C42,'2019-20 Final'!$C:$K,9,0)</f>
        <v>5</v>
      </c>
    </row>
    <row r="43" spans="1:11" ht="43.5" hidden="1" customHeight="1" x14ac:dyDescent="0.2">
      <c r="A43" s="83" t="s">
        <v>31</v>
      </c>
      <c r="B43" s="62"/>
      <c r="C43" s="16" t="s">
        <v>418</v>
      </c>
      <c r="D43" s="62" t="s">
        <v>20</v>
      </c>
      <c r="E43" s="62" t="s">
        <v>17</v>
      </c>
      <c r="F43" s="62" t="s">
        <v>259</v>
      </c>
      <c r="G43" s="73">
        <v>44106</v>
      </c>
      <c r="H43" s="73">
        <v>44113</v>
      </c>
      <c r="I43" s="73">
        <v>44134</v>
      </c>
      <c r="J43" s="74">
        <v>44140</v>
      </c>
      <c r="K43" s="88">
        <v>25</v>
      </c>
    </row>
    <row r="44" spans="1:11" ht="208" hidden="1" x14ac:dyDescent="0.2">
      <c r="A44" s="83" t="str">
        <f>VLOOKUP(C44,'2019-20 Final'!$C$4:$L$79,10,0)</f>
        <v>Beer &amp; Cider</v>
      </c>
      <c r="B44" s="62"/>
      <c r="C44" s="16" t="s">
        <v>260</v>
      </c>
      <c r="D44" s="62" t="str">
        <f>VLOOKUP($C44,'2019-20 Final'!$C:$F,2,0)</f>
        <v>All Countries (excluding Ontario Craft Beer)</v>
      </c>
      <c r="E44" s="62" t="str">
        <f>VLOOKUP($C44,'2019-20 Final'!$C:$F,3,0)</f>
        <v>Various</v>
      </c>
      <c r="F44" s="62" t="str">
        <f>VLOOKUP($C44,'2019-20 Final'!$C:$F,4,0)</f>
        <v>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P7 through P9.
All tasting/lab and marketing samples must arrive labeled with the NISS or LCBO #. All lab samples go to the attention of Karen Carter.</v>
      </c>
      <c r="G44" s="73">
        <v>44113</v>
      </c>
      <c r="H44" s="73">
        <v>44120</v>
      </c>
      <c r="I44" s="73">
        <v>44141</v>
      </c>
      <c r="J44" s="74">
        <v>44147</v>
      </c>
      <c r="K44" s="88">
        <f>VLOOKUP(C44,'2019-20 Final'!$C:$K,9,0)</f>
        <v>3</v>
      </c>
    </row>
    <row r="45" spans="1:11" ht="112" hidden="1" x14ac:dyDescent="0.2">
      <c r="A45" s="83" t="str">
        <f>VLOOKUP(C45,'2019-20 Final'!$C$4:$L$79,10,0)</f>
        <v>Beer &amp; Cider</v>
      </c>
      <c r="B45" s="62"/>
      <c r="C45" s="16" t="s">
        <v>217</v>
      </c>
      <c r="D45" s="62" t="str">
        <f>VLOOKUP($C45,'2019-20 Final'!$C:$F,2,0)</f>
        <v>Canada (Ontario)</v>
      </c>
      <c r="E45" s="62" t="str">
        <f>VLOOKUP($C45,'2019-20 Final'!$C:$F,3,0)</f>
        <v>Competitive With Current Assortment</v>
      </c>
      <c r="F45" s="62" t="str">
        <f>VLOOKUP($C45,'2019-20 Final'!$C:$F,4,0)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45" s="73">
        <v>44120</v>
      </c>
      <c r="H45" s="73">
        <v>44127</v>
      </c>
      <c r="I45" s="73">
        <v>44148</v>
      </c>
      <c r="J45" s="74">
        <v>44154</v>
      </c>
      <c r="K45" s="88">
        <f>VLOOKUP(C45,'2019-20 Final'!$C:$K,9,0)</f>
        <v>3</v>
      </c>
    </row>
    <row r="46" spans="1:11" ht="128" x14ac:dyDescent="0.2">
      <c r="A46" s="83" t="str">
        <f>VLOOKUP(C46,'2019-20 Final'!$C$4:$L$79,10,0)</f>
        <v>Spirits</v>
      </c>
      <c r="B46" s="62"/>
      <c r="C46" s="16" t="s">
        <v>19</v>
      </c>
      <c r="D46" s="62" t="str">
        <f>VLOOKUP($C46,'2019-20 Final'!$C:$F,2,0)</f>
        <v>Canada (Ontario)</v>
      </c>
      <c r="E46" s="62" t="str">
        <f>VLOOKUP($C46,'2019-20 Final'!$C:$F,3,0)</f>
        <v>$27.75+</v>
      </c>
      <c r="F46" s="62" t="str">
        <f>VLOOKUP($C46,'2019-20 Final'!$C:$F,4,0)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46" s="73">
        <v>44127</v>
      </c>
      <c r="H46" s="73">
        <v>44134</v>
      </c>
      <c r="I46" s="73">
        <v>44155</v>
      </c>
      <c r="J46" s="74">
        <v>44161</v>
      </c>
      <c r="K46" s="88">
        <f>VLOOKUP(C46,'2019-20 Final'!$C:$K,9,0)</f>
        <v>4</v>
      </c>
    </row>
    <row r="47" spans="1:11" ht="80" hidden="1" x14ac:dyDescent="0.2">
      <c r="A47" s="100" t="str">
        <f>VLOOKUP(C47,'2019-20 Final'!$C$4:$L$79,10,0)</f>
        <v>New World Wines</v>
      </c>
      <c r="B47" s="100"/>
      <c r="C47" s="101" t="s">
        <v>264</v>
      </c>
      <c r="D47" s="100" t="str">
        <f>VLOOKUP($C47,'2019-20 Final'!$C:$F,2,0)</f>
        <v>All NW Countries (excludig Ontario)</v>
      </c>
      <c r="E47" s="100" t="str">
        <f>VLOOKUP($C47,'2019-20 Final'!$C:$F,3,0)</f>
        <v>$9.95 - $17.95</v>
      </c>
      <c r="F47" s="100" t="str">
        <f>VLOOKUP($C47,'2019-20 Final'!$C:$F,4,0)</f>
        <v>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v>
      </c>
      <c r="G47" s="102">
        <v>44134</v>
      </c>
      <c r="H47" s="102">
        <v>44141</v>
      </c>
      <c r="I47" s="102">
        <v>44162</v>
      </c>
      <c r="J47" s="103">
        <v>44168</v>
      </c>
      <c r="K47" s="104">
        <f>VLOOKUP(C47,'2019-20 Final'!$C:$K,9,0)</f>
        <v>4</v>
      </c>
    </row>
    <row r="48" spans="1:11" ht="43.5" hidden="1" customHeight="1" x14ac:dyDescent="0.2">
      <c r="A48" s="100" t="e">
        <f>VLOOKUP(C48,'2019-20 Final'!$C$4:$L$79,10,0)</f>
        <v>#N/A</v>
      </c>
      <c r="B48" s="100"/>
      <c r="C48" s="101"/>
      <c r="D48" s="100" t="e">
        <f>VLOOKUP($C48,'2019-20 Final'!$C:$F,2,0)</f>
        <v>#N/A</v>
      </c>
      <c r="E48" s="100" t="e">
        <f>VLOOKUP($C48,'2019-20 Final'!$C:$F,3,0)</f>
        <v>#N/A</v>
      </c>
      <c r="F48" s="100" t="e">
        <f>VLOOKUP($C48,'2019-20 Final'!$C:$F,4,0)</f>
        <v>#N/A</v>
      </c>
      <c r="G48" s="102">
        <v>44141</v>
      </c>
      <c r="H48" s="102">
        <v>44148</v>
      </c>
      <c r="I48" s="102">
        <v>44169</v>
      </c>
      <c r="J48" s="103">
        <v>44175</v>
      </c>
      <c r="K48" s="104" t="e">
        <f>VLOOKUP(C48,'2019-20 Final'!$C:$K,9,0)</f>
        <v>#N/A</v>
      </c>
    </row>
    <row r="49" spans="1:11" ht="43.5" hidden="1" customHeight="1" x14ac:dyDescent="0.2">
      <c r="A49" s="100" t="e">
        <f>VLOOKUP(C49,'2019-20 Final'!$C$4:$L$79,10,0)</f>
        <v>#N/A</v>
      </c>
      <c r="B49" s="100"/>
      <c r="C49" s="101"/>
      <c r="D49" s="100" t="e">
        <f>VLOOKUP($C49,'2019-20 Final'!$C:$F,2,0)</f>
        <v>#N/A</v>
      </c>
      <c r="E49" s="100" t="e">
        <f>VLOOKUP($C49,'2019-20 Final'!$C:$F,3,0)</f>
        <v>#N/A</v>
      </c>
      <c r="F49" s="100" t="e">
        <f>VLOOKUP($C49,'2019-20 Final'!$C:$F,4,0)</f>
        <v>#N/A</v>
      </c>
      <c r="G49" s="102">
        <v>44148</v>
      </c>
      <c r="H49" s="102">
        <v>44155</v>
      </c>
      <c r="I49" s="102">
        <v>44176</v>
      </c>
      <c r="J49" s="103">
        <v>44182</v>
      </c>
      <c r="K49" s="104" t="e">
        <f>VLOOKUP(C49,'2019-20 Final'!$C:$K,9,0)</f>
        <v>#N/A</v>
      </c>
    </row>
    <row r="50" spans="1:11" ht="43.5" hidden="1" customHeight="1" x14ac:dyDescent="0.2">
      <c r="A50" s="100" t="e">
        <f>VLOOKUP(C50,'2019-20 Final'!$C$4:$L$79,10,0)</f>
        <v>#N/A</v>
      </c>
      <c r="B50" s="100"/>
      <c r="C50" s="101"/>
      <c r="D50" s="100" t="e">
        <f>VLOOKUP($C50,'2019-20 Final'!$C:$F,2,0)</f>
        <v>#N/A</v>
      </c>
      <c r="E50" s="100" t="e">
        <f>VLOOKUP($C50,'2019-20 Final'!$C:$F,3,0)</f>
        <v>#N/A</v>
      </c>
      <c r="F50" s="100" t="e">
        <f>VLOOKUP($C50,'2019-20 Final'!$C:$F,4,0)</f>
        <v>#N/A</v>
      </c>
      <c r="G50" s="102">
        <v>44155</v>
      </c>
      <c r="H50" s="102">
        <v>44162</v>
      </c>
      <c r="I50" s="102">
        <v>44183</v>
      </c>
      <c r="J50" s="103">
        <v>44189</v>
      </c>
      <c r="K50" s="104" t="e">
        <f>VLOOKUP(C50,'2019-20 Final'!$C:$K,9,0)</f>
        <v>#N/A</v>
      </c>
    </row>
    <row r="51" spans="1:11" ht="43.5" hidden="1" customHeight="1" x14ac:dyDescent="0.2">
      <c r="A51" s="100" t="e">
        <f>VLOOKUP(C51,'2019-20 Final'!$C$4:$L$79,10,0)</f>
        <v>#N/A</v>
      </c>
      <c r="B51" s="100"/>
      <c r="C51" s="101"/>
      <c r="D51" s="100" t="e">
        <f>VLOOKUP($C51,'2019-20 Final'!$C:$F,2,0)</f>
        <v>#N/A</v>
      </c>
      <c r="E51" s="100" t="e">
        <f>VLOOKUP($C51,'2019-20 Final'!$C:$F,3,0)</f>
        <v>#N/A</v>
      </c>
      <c r="F51" s="100" t="e">
        <f>VLOOKUP($C51,'2019-20 Final'!$C:$F,4,0)</f>
        <v>#N/A</v>
      </c>
      <c r="G51" s="102">
        <v>44162</v>
      </c>
      <c r="H51" s="102">
        <v>44169</v>
      </c>
      <c r="I51" s="102">
        <v>44190</v>
      </c>
      <c r="J51" s="103">
        <v>44196</v>
      </c>
      <c r="K51" s="104" t="e">
        <f>VLOOKUP(C51,'2019-20 Final'!$C:$K,9,0)</f>
        <v>#N/A</v>
      </c>
    </row>
    <row r="52" spans="1:11" ht="160" hidden="1" x14ac:dyDescent="0.2">
      <c r="A52" s="83" t="str">
        <f>VLOOKUP(C52,'2019-20 Final'!$C$4:$L$79,10,0)</f>
        <v>Beer &amp; Cider</v>
      </c>
      <c r="B52" s="62"/>
      <c r="C52" s="16" t="s">
        <v>273</v>
      </c>
      <c r="D52" s="62" t="str">
        <f>VLOOKUP($C52,'2019-20 Final'!$C:$F,2,0)</f>
        <v>Canada (Ontario)</v>
      </c>
      <c r="E52" s="62" t="str">
        <f>VLOOKUP($C52,'2019-20 Final'!$C:$F,3,0)</f>
        <v>Various</v>
      </c>
      <c r="F52" s="62" t="str">
        <f>VLOOKUP($C52,'2019-20 Final'!$C:$F,4,0)</f>
        <v>Ontario craft seasonal beers appropriate for summer (wheat, fruit beers, saisons, etc.) will be considered. Available for a limited time only.
Sales success from a brewery retail store or on-premise (if applicable) will be considered, along with sales performance of current LCBO listings.
Listing is active in retail – P3 through P6.
All tasting/lab and marketing samples must arrive labeled with the NISS or LCBO #. All lab samples go to the attention of Karen Carter.</v>
      </c>
      <c r="G52" s="73">
        <v>44169</v>
      </c>
      <c r="H52" s="73">
        <v>44176</v>
      </c>
      <c r="I52" s="73">
        <v>44197</v>
      </c>
      <c r="J52" s="74">
        <v>44203</v>
      </c>
      <c r="K52" s="88">
        <f>VLOOKUP(C52,'2019-20 Final'!$C:$K,9,0)</f>
        <v>3</v>
      </c>
    </row>
    <row r="53" spans="1:11" ht="128" hidden="1" x14ac:dyDescent="0.2">
      <c r="A53" s="83" t="str">
        <f>VLOOKUP(C53,'2019-20 Final'!$C$4:$L$79,10,0)</f>
        <v>Beer &amp; Cider</v>
      </c>
      <c r="B53" s="62"/>
      <c r="C53" s="16" t="s">
        <v>274</v>
      </c>
      <c r="D53" s="62" t="str">
        <f>VLOOKUP($C53,'2019-20 Final'!$C:$F,2,0)</f>
        <v>Canada (Ontario)</v>
      </c>
      <c r="E53" s="62" t="str">
        <f>VLOOKUP($C53,'2019-20 Final'!$C:$F,3,0)</f>
        <v>Competitive With Current Assortment</v>
      </c>
      <c r="F53" s="62" t="str">
        <f>VLOOKUP($C53,'2019-20 Final'!$C:$F,4,0)</f>
        <v>Submissions for year-round listings from Ontario craft breweries new to the LCBO will be considered. Should have year-round appeal and be positioned as the flagship brand.
Pricing worksheets are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53" s="73">
        <v>44176</v>
      </c>
      <c r="H53" s="73">
        <v>44183</v>
      </c>
      <c r="I53" s="73">
        <v>44204</v>
      </c>
      <c r="J53" s="74">
        <v>44210</v>
      </c>
      <c r="K53" s="88">
        <f>VLOOKUP(C53,'2019-20 Final'!$C:$K,9,0)</f>
        <v>3</v>
      </c>
    </row>
    <row r="54" spans="1:11" ht="48" hidden="1" x14ac:dyDescent="0.2">
      <c r="A54" s="83" t="s">
        <v>38</v>
      </c>
      <c r="B54" s="89"/>
      <c r="C54" s="16" t="s">
        <v>271</v>
      </c>
      <c r="D54" s="62" t="s">
        <v>46</v>
      </c>
      <c r="E54" s="62" t="s">
        <v>17</v>
      </c>
      <c r="F54" s="62" t="s">
        <v>302</v>
      </c>
      <c r="G54" s="73">
        <v>44183</v>
      </c>
      <c r="H54" s="73">
        <v>44190</v>
      </c>
      <c r="I54" s="73">
        <v>44211</v>
      </c>
      <c r="J54" s="74">
        <v>44217</v>
      </c>
      <c r="K54" s="88">
        <f>VLOOKUP(C54,'2019-20 Final'!$C:$K,9,0)</f>
        <v>25</v>
      </c>
    </row>
    <row r="55" spans="1:11" ht="43.5" hidden="1" customHeight="1" x14ac:dyDescent="0.2">
      <c r="A55" s="83" t="s">
        <v>31</v>
      </c>
      <c r="B55" s="62"/>
      <c r="C55" s="41" t="s">
        <v>270</v>
      </c>
      <c r="D55" s="62" t="s">
        <v>20</v>
      </c>
      <c r="E55" s="62" t="s">
        <v>17</v>
      </c>
      <c r="F55" s="62" t="s">
        <v>338</v>
      </c>
      <c r="G55" s="105">
        <v>44190</v>
      </c>
      <c r="H55" s="73">
        <v>44197</v>
      </c>
      <c r="I55" s="73">
        <v>44218</v>
      </c>
      <c r="J55" s="74">
        <v>44224</v>
      </c>
      <c r="K55" s="88">
        <f>VLOOKUP(C55,'2019-20 Final'!$C:$K,9,0)</f>
        <v>25</v>
      </c>
    </row>
    <row r="56" spans="1:11" ht="32" hidden="1" x14ac:dyDescent="0.2">
      <c r="A56" s="83" t="s">
        <v>31</v>
      </c>
      <c r="B56" s="62"/>
      <c r="C56" s="16" t="s">
        <v>419</v>
      </c>
      <c r="D56" s="62" t="s">
        <v>20</v>
      </c>
      <c r="E56" s="62" t="s">
        <v>341</v>
      </c>
      <c r="F56" s="62" t="s">
        <v>342</v>
      </c>
      <c r="G56" s="105">
        <v>44197</v>
      </c>
      <c r="H56" s="73">
        <v>44204</v>
      </c>
      <c r="I56" s="73">
        <v>44225</v>
      </c>
      <c r="J56" s="74">
        <v>44231</v>
      </c>
      <c r="K56" s="88">
        <v>25</v>
      </c>
    </row>
    <row r="57" spans="1:11" ht="151.5" customHeight="1" x14ac:dyDescent="0.2">
      <c r="A57" s="83" t="str">
        <f>VLOOKUP(C57,'2019-20 Final'!$C$4:$L$79,10,0)</f>
        <v>Brown Spirits</v>
      </c>
      <c r="B57" s="62"/>
      <c r="C57" s="33" t="s">
        <v>420</v>
      </c>
      <c r="D57" s="62" t="str">
        <f>VLOOKUP($C57,'2019-20 Final'!$C:$F,2,0)</f>
        <v>All Countries</v>
      </c>
      <c r="E57" s="62" t="str">
        <f>VLOOKUP($C57,'2019-20 Final'!$C:$F,3,0)</f>
        <v>$39.95-$500 +</v>
      </c>
      <c r="F57" s="62" t="str">
        <f>VLOOKUP($C57,'2019-20 Final'!$C:$F,4,0)</f>
        <v>Premium whiskies from around the world. Products should be unique, award winning and highly regarded. Preference may be given to new brands or emerging regions new to the Ontario market. Submissions are considered for a quarterly or annual release in the Whisky Shop program (135 stores), Enhance Whisky Shop or e-commerce. The Fall turn duration is October to February. 
750mL or 700ml equivalents are encouraged. Distillery features may be considered, meaning 3-5 products from one distillery will be featured. To be considered for a distillery feature, a written proposal must be submitted to the category prior to the pre-submission deadline.</v>
      </c>
      <c r="G57" s="73">
        <v>44204</v>
      </c>
      <c r="H57" s="73">
        <v>44211</v>
      </c>
      <c r="I57" s="73">
        <v>44232</v>
      </c>
      <c r="J57" s="74">
        <v>44238</v>
      </c>
      <c r="K57" s="88">
        <f>VLOOKUP(C57,'2019-20 Final'!$C:$K,9,0)</f>
        <v>10</v>
      </c>
    </row>
    <row r="58" spans="1:11" ht="208" hidden="1" x14ac:dyDescent="0.2">
      <c r="A58" s="83" t="str">
        <f>VLOOKUP(C58,'2019-20 Final'!$C$4:$L$79,10,0)</f>
        <v>Beer &amp; Cider</v>
      </c>
      <c r="B58" s="62"/>
      <c r="C58" s="16" t="s">
        <v>284</v>
      </c>
      <c r="D58" s="62" t="str">
        <f>VLOOKUP($C58,'2019-20 Final'!$C:$F,2,0)</f>
        <v>All Countries (excluding Ontario Craft Beer)</v>
      </c>
      <c r="E58" s="62" t="str">
        <f>VLOOKUP($C58,'2019-20 Final'!$C:$F,3,0)</f>
        <v>Various</v>
      </c>
      <c r="F58" s="62" t="str">
        <f>VLOOKUP($C58,'2019-20 Final'!$C:$F,4,0)</f>
        <v>Products appropriate for the winter season that will appeal to a craft beer enthusiast (wheat, fruit beers, saisons,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P10 through P12.
All tasting/lab and marketing samples must arrive labeled with the NISS or LCBO #. All lab samples go to the attention of Karen Carter.</v>
      </c>
      <c r="G58" s="73">
        <v>44211</v>
      </c>
      <c r="H58" s="73">
        <v>44218</v>
      </c>
      <c r="I58" s="73">
        <v>44239</v>
      </c>
      <c r="J58" s="74">
        <v>44245</v>
      </c>
      <c r="K58" s="88">
        <f>VLOOKUP(C58,'2019-20 Final'!$C:$K,9,0)</f>
        <v>3</v>
      </c>
    </row>
    <row r="59" spans="1:11" ht="43.5" hidden="1" customHeight="1" x14ac:dyDescent="0.2">
      <c r="A59" s="83" t="str">
        <f>VLOOKUP(C59,'2019-20 Final'!$C$4:$L$79,10,0)</f>
        <v>European Wines</v>
      </c>
      <c r="B59" s="62"/>
      <c r="C59" s="16" t="s">
        <v>285</v>
      </c>
      <c r="D59" s="62" t="s">
        <v>114</v>
      </c>
      <c r="E59" s="62" t="s">
        <v>286</v>
      </c>
      <c r="F59" s="62" t="s">
        <v>280</v>
      </c>
      <c r="G59" s="73">
        <v>44218</v>
      </c>
      <c r="H59" s="73">
        <v>44225</v>
      </c>
      <c r="I59" s="73">
        <v>44246</v>
      </c>
      <c r="J59" s="74">
        <v>44252</v>
      </c>
      <c r="K59" s="88">
        <f>VLOOKUP(C59,'2019-20 Final'!$C:$K,9,0)</f>
        <v>5</v>
      </c>
    </row>
    <row r="60" spans="1:11" ht="128" hidden="1" x14ac:dyDescent="0.2">
      <c r="A60" s="83" t="str">
        <f>VLOOKUP(C60,'2019-20 Final'!$C$4:$L$79,10,0)</f>
        <v>Beer &amp; Cider</v>
      </c>
      <c r="B60" s="62"/>
      <c r="C60" s="16" t="s">
        <v>287</v>
      </c>
      <c r="D60" s="62" t="str">
        <f>VLOOKUP($C60,'2019-20 Final'!$C:$F,2,0)</f>
        <v>All Countries (excluding Ontario Craft Beer)</v>
      </c>
      <c r="E60" s="62" t="str">
        <f>VLOOKUP($C60,'2019-20 Final'!$C:$F,3,0)</f>
        <v>Competitive With Current Assortment</v>
      </c>
      <c r="F60" s="62" t="str">
        <f>VLOOKUP($C60,'2019-20 Final'!$C:$F,4,0)</f>
        <v>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v>
      </c>
      <c r="G60" s="73">
        <v>44225</v>
      </c>
      <c r="H60" s="73">
        <v>44232</v>
      </c>
      <c r="I60" s="73">
        <v>44253</v>
      </c>
      <c r="J60" s="74">
        <v>44259</v>
      </c>
      <c r="K60" s="88">
        <f>VLOOKUP(C60,'2019-20 Final'!$C:$K,9,0)</f>
        <v>3</v>
      </c>
    </row>
    <row r="61" spans="1:11" ht="80" hidden="1" x14ac:dyDescent="0.2">
      <c r="A61" s="83" t="str">
        <f>VLOOKUP(C61,'2019-20 Final'!$C$4:$L$79,10,0)</f>
        <v>Beer &amp; Cider</v>
      </c>
      <c r="B61" s="62"/>
      <c r="C61" s="16" t="s">
        <v>421</v>
      </c>
      <c r="D61" s="62" t="str">
        <f>VLOOKUP($C61,'2019-20 Final'!$C:$F,2,0)</f>
        <v>All countries</v>
      </c>
      <c r="E61" s="62" t="str">
        <f>VLOOKUP($C61,'2019-20 Final'!$C:$F,3,0)</f>
        <v>Various</v>
      </c>
      <c r="F61" s="62" t="str">
        <f>VLOOKUP($C61,'2019-20 Final'!$C:$F,4,0)</f>
        <v>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A deadline and requirements update letter will be issued toward the end of December 2019.</v>
      </c>
      <c r="G61" s="73">
        <v>44232</v>
      </c>
      <c r="H61" s="73">
        <v>44239</v>
      </c>
      <c r="I61" s="73">
        <v>44260</v>
      </c>
      <c r="J61" s="74">
        <v>44266</v>
      </c>
      <c r="K61" s="88">
        <f>VLOOKUP(C61,'2019-20 Final'!$C:$K,9,0)</f>
        <v>25</v>
      </c>
    </row>
    <row r="62" spans="1:11" ht="96" x14ac:dyDescent="0.2">
      <c r="A62" s="83" t="s">
        <v>23</v>
      </c>
      <c r="B62" s="62"/>
      <c r="C62" s="16" t="s">
        <v>422</v>
      </c>
      <c r="D62" s="62" t="s">
        <v>124</v>
      </c>
      <c r="E62" s="62" t="s">
        <v>403</v>
      </c>
      <c r="F62" s="62" t="s">
        <v>423</v>
      </c>
      <c r="G62" s="73">
        <v>44239</v>
      </c>
      <c r="H62" s="73">
        <v>44246</v>
      </c>
      <c r="I62" s="73">
        <v>44267</v>
      </c>
      <c r="J62" s="74">
        <v>44273</v>
      </c>
      <c r="K62" s="88">
        <v>4</v>
      </c>
    </row>
    <row r="63" spans="1:11" ht="128" x14ac:dyDescent="0.2">
      <c r="A63" s="83" t="str">
        <f>VLOOKUP(C63,'2019-20 Final'!$C$4:$L$79,10,0)</f>
        <v>Spirits</v>
      </c>
      <c r="B63" s="62"/>
      <c r="C63" s="16" t="s">
        <v>19</v>
      </c>
      <c r="D63" s="62" t="str">
        <f>VLOOKUP($C63,'2019-20 Final'!$C:$F,2,0)</f>
        <v>Canada (Ontario)</v>
      </c>
      <c r="E63" s="62" t="str">
        <f>VLOOKUP($C63,'2019-20 Final'!$C:$F,3,0)</f>
        <v>$27.75+</v>
      </c>
      <c r="F63" s="62" t="str">
        <f>VLOOKUP($C63,'2019-20 Final'!$C:$F,4,0)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63" s="73">
        <v>44239</v>
      </c>
      <c r="H63" s="73">
        <v>44246</v>
      </c>
      <c r="I63" s="73">
        <v>44267</v>
      </c>
      <c r="J63" s="74">
        <v>44273</v>
      </c>
      <c r="K63" s="88">
        <f>VLOOKUP(C63,'2019-20 Final'!$C:$K,9,0)</f>
        <v>4</v>
      </c>
    </row>
    <row r="64" spans="1:11" ht="32" hidden="1" x14ac:dyDescent="0.2">
      <c r="A64" s="83" t="s">
        <v>31</v>
      </c>
      <c r="B64" s="62"/>
      <c r="C64" s="16" t="s">
        <v>424</v>
      </c>
      <c r="D64" s="62" t="s">
        <v>20</v>
      </c>
      <c r="E64" s="62" t="s">
        <v>17</v>
      </c>
      <c r="F64" s="62" t="s">
        <v>259</v>
      </c>
      <c r="G64" s="73">
        <v>44239</v>
      </c>
      <c r="H64" s="73">
        <v>44246</v>
      </c>
      <c r="I64" s="73">
        <v>44267</v>
      </c>
      <c r="J64" s="74">
        <v>44273</v>
      </c>
      <c r="K64" s="88">
        <v>25</v>
      </c>
    </row>
    <row r="65" spans="1:11" ht="106.5" customHeight="1" x14ac:dyDescent="0.2">
      <c r="A65" s="83" t="str">
        <f>VLOOKUP(C65,'2019-20 Final'!$C$4:$L$79,10,0)</f>
        <v>Spirits</v>
      </c>
      <c r="B65" s="62"/>
      <c r="C65" s="44" t="s">
        <v>425</v>
      </c>
      <c r="D65" s="62" t="str">
        <f>VLOOKUP($C65,'2019-20 Final'!$C:$F,2,0)</f>
        <v>All Countries</v>
      </c>
      <c r="E65" s="62" t="str">
        <f>VLOOKUP($C65,'2019-20 Final'!$C:$F,3,0)</f>
        <v>$27.75+</v>
      </c>
      <c r="F65" s="62" t="str">
        <f>VLOOKUP($C65,'2019-20 Final'!$C:$F,4,0)</f>
        <v xml:space="preserve">Focus is on premium and deluxe products in the following sets: Cognac, Armagnac, Calvados, Grappa, Deluxe Brandy, and Liqueurs. These products will be purchased on a one-shot and seasonal basis, and will be merchandised in store section. Preference may be given to products that reflect the newest flavour and cocktail trends, are exciting brand extensions or fill a need missing from our existing portfolio.
</v>
      </c>
      <c r="G65" s="73">
        <v>44246</v>
      </c>
      <c r="H65" s="73">
        <v>44253</v>
      </c>
      <c r="I65" s="73">
        <v>44274</v>
      </c>
      <c r="J65" s="74">
        <v>44280</v>
      </c>
      <c r="K65" s="88">
        <f>VLOOKUP(C65,'2019-20 Final'!$C:$K,9,0)</f>
        <v>6</v>
      </c>
    </row>
  </sheetData>
  <autoFilter ref="A2:N65" xr:uid="{00000000-0009-0000-0000-000004000000}">
    <filterColumn colId="0">
      <filters>
        <filter val="Brown spirits"/>
        <filter val="Spirits"/>
        <filter val="White Spirits"/>
      </filters>
    </filterColumn>
  </autoFilter>
  <customSheetViews>
    <customSheetView guid="{D60E86EB-F5F3-43AC-A4F6-D4B3DC453DD2}" scale="80" filter="1" showAutoFilter="1" state="hidden">
      <selection activeCell="F18" sqref="F18"/>
      <pageMargins left="0" right="0" top="0" bottom="0" header="0" footer="0"/>
      <pageSetup orientation="portrait" r:id="rId1"/>
      <autoFilter ref="A2:N65" xr:uid="{00000000-0000-0000-0000-000000000000}">
        <filterColumn colId="0">
          <filters>
            <filter val="Brown spirits"/>
            <filter val="Spirits"/>
            <filter val="White Spirits"/>
          </filters>
        </filterColumn>
      </autoFilter>
    </customSheetView>
    <customSheetView guid="{A14B8E4B-3F8F-4606-8E44-39BB9FEA4A2E}" scale="90" hiddenRows="1">
      <selection activeCell="A3" sqref="A3:XFD65"/>
      <pageMargins left="0" right="0" top="0" bottom="0" header="0" footer="0"/>
      <pageSetup orientation="portrait" r:id="rId2"/>
    </customSheetView>
    <customSheetView guid="{5B3AED00-93DF-4FAB-9F3C-5DA9CBE9CC8B}" scale="80" filter="1" showAutoFilter="1" state="hidden">
      <selection activeCell="F18" sqref="F18"/>
      <pageMargins left="0" right="0" top="0" bottom="0" header="0" footer="0"/>
      <pageSetup orientation="portrait" r:id="rId3"/>
      <autoFilter ref="A2:N65" xr:uid="{00000000-0000-0000-0000-000000000000}">
        <filterColumn colId="0">
          <filters>
            <filter val="Brown spirits"/>
            <filter val="Spirits"/>
            <filter val="White Spirits"/>
          </filters>
        </filterColumn>
      </autoFilter>
    </customSheetView>
    <customSheetView guid="{22257EB2-3327-40FC-8113-145770006338}" scale="80" showAutoFilter="1" topLeftCell="A46">
      <selection activeCell="C50" sqref="C50"/>
      <pageMargins left="0" right="0" top="0" bottom="0" header="0" footer="0"/>
      <pageSetup orientation="portrait" r:id="rId4"/>
      <autoFilter ref="A2:N60" xr:uid="{00000000-0000-0000-0000-000000000000}"/>
    </customSheetView>
    <customSheetView guid="{A419E118-27CE-453F-8E2E-57861CD2041E}" scale="90" showAutoFilter="1" topLeftCell="A19">
      <selection activeCell="F26" sqref="F26"/>
      <pageMargins left="0" right="0" top="0" bottom="0" header="0" footer="0"/>
      <pageSetup orientation="portrait" r:id="rId5"/>
      <autoFilter ref="A2:N65" xr:uid="{00000000-0000-0000-0000-000000000000}"/>
    </customSheetView>
    <customSheetView guid="{73078B99-6B6B-4F3B-AEEA-5AC4F88B9E68}" scale="80" filter="1" showAutoFilter="1" state="hidden">
      <selection activeCell="F18" sqref="F18"/>
      <pageMargins left="0" right="0" top="0" bottom="0" header="0" footer="0"/>
      <pageSetup orientation="portrait" r:id="rId6"/>
      <autoFilter ref="A2:N65" xr:uid="{00000000-0000-0000-0000-000000000000}">
        <filterColumn colId="0">
          <filters>
            <filter val="Brown spirits"/>
            <filter val="Spirits"/>
            <filter val="White Spirits"/>
          </filters>
        </filterColumn>
      </autoFilter>
    </customSheetView>
    <customSheetView guid="{185A5CD5-3184-493D-8586-15BEEE1E3F5A}" scale="80" showPageBreaks="1" filter="1" showAutoFilter="1" state="hidden">
      <selection activeCell="F18" sqref="F18"/>
      <pageMargins left="0" right="0" top="0" bottom="0" header="0" footer="0"/>
      <pageSetup orientation="portrait" r:id="rId7"/>
      <autoFilter ref="A2:N65" xr:uid="{00000000-0000-0000-0000-000000000000}">
        <filterColumn colId="0">
          <filters>
            <filter val="Brown spirits"/>
            <filter val="Spirits"/>
            <filter val="White Spirits"/>
          </filters>
        </filterColumn>
      </autoFilter>
    </customSheetView>
  </customSheetViews>
  <pageMargins left="0.7" right="0.7" top="0.75" bottom="0.75" header="0.3" footer="0.3"/>
  <pageSetup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5"/>
  <sheetViews>
    <sheetView zoomScale="70" zoomScaleNormal="70" workbookViewId="0">
      <pane ySplit="2" topLeftCell="A46" activePane="bottomLeft" state="frozen"/>
      <selection pane="bottomLeft" activeCell="E46" sqref="E46"/>
    </sheetView>
  </sheetViews>
  <sheetFormatPr baseColWidth="10" defaultColWidth="8.83203125" defaultRowHeight="15" x14ac:dyDescent="0.2"/>
  <cols>
    <col min="1" max="1" width="20.5" customWidth="1"/>
    <col min="2" max="2" width="8.5" customWidth="1"/>
    <col min="3" max="3" width="21.1640625" style="112" customWidth="1"/>
    <col min="4" max="4" width="10.6640625" customWidth="1"/>
    <col min="5" max="5" width="16.5" style="112" customWidth="1"/>
    <col min="6" max="6" width="79" customWidth="1"/>
    <col min="7" max="9" width="16.6640625" bestFit="1" customWidth="1"/>
    <col min="10" max="10" width="16.33203125" bestFit="1" customWidth="1"/>
    <col min="11" max="11" width="8.5" bestFit="1" customWidth="1"/>
    <col min="13" max="13" width="12" bestFit="1" customWidth="1"/>
  </cols>
  <sheetData>
    <row r="1" spans="1:16" ht="16" thickBot="1" x14ac:dyDescent="0.25">
      <c r="A1" s="54" t="s">
        <v>426</v>
      </c>
      <c r="K1" s="78"/>
    </row>
    <row r="2" spans="1:16" ht="46" thickBot="1" x14ac:dyDescent="0.25">
      <c r="A2" s="50" t="s">
        <v>0</v>
      </c>
      <c r="B2" s="51" t="s">
        <v>1</v>
      </c>
      <c r="C2" s="51" t="s">
        <v>2</v>
      </c>
      <c r="D2" s="51" t="s">
        <v>3</v>
      </c>
      <c r="E2" s="51" t="s">
        <v>4</v>
      </c>
      <c r="F2" s="51" t="s">
        <v>5</v>
      </c>
      <c r="G2" s="52" t="s">
        <v>6</v>
      </c>
      <c r="H2" s="52" t="s">
        <v>7</v>
      </c>
      <c r="I2" s="52" t="s">
        <v>8</v>
      </c>
      <c r="J2" s="53" t="s">
        <v>9</v>
      </c>
      <c r="K2" s="76" t="s">
        <v>11</v>
      </c>
    </row>
    <row r="3" spans="1:16" ht="61.5" customHeight="1" x14ac:dyDescent="0.2">
      <c r="A3" s="83" t="s">
        <v>31</v>
      </c>
      <c r="B3" s="62"/>
      <c r="C3" s="113" t="s">
        <v>427</v>
      </c>
      <c r="D3" s="62" t="s">
        <v>20</v>
      </c>
      <c r="E3" s="87" t="s">
        <v>17</v>
      </c>
      <c r="F3" s="62" t="s">
        <v>239</v>
      </c>
      <c r="G3" s="73">
        <v>44624</v>
      </c>
      <c r="H3" s="73">
        <v>44631</v>
      </c>
      <c r="I3" s="73">
        <v>44652</v>
      </c>
      <c r="J3" s="74">
        <v>44657</v>
      </c>
      <c r="K3" s="88">
        <v>5</v>
      </c>
    </row>
    <row r="4" spans="1:16" ht="61.5" customHeight="1" x14ac:dyDescent="0.2">
      <c r="A4" s="83" t="s">
        <v>48</v>
      </c>
      <c r="B4" s="62"/>
      <c r="C4" s="113" t="s">
        <v>428</v>
      </c>
      <c r="D4" s="62" t="s">
        <v>429</v>
      </c>
      <c r="E4" s="87" t="s">
        <v>430</v>
      </c>
      <c r="F4" s="62" t="s">
        <v>431</v>
      </c>
      <c r="G4" s="73">
        <v>44624</v>
      </c>
      <c r="H4" s="73">
        <v>44631</v>
      </c>
      <c r="I4" s="73">
        <v>44652</v>
      </c>
      <c r="J4" s="74">
        <v>44658</v>
      </c>
      <c r="K4" s="88">
        <v>4</v>
      </c>
    </row>
    <row r="5" spans="1:16" ht="160" x14ac:dyDescent="0.2">
      <c r="A5" s="83" t="s">
        <v>27</v>
      </c>
      <c r="B5" s="62"/>
      <c r="C5" s="113" t="s">
        <v>432</v>
      </c>
      <c r="D5" s="62" t="s">
        <v>186</v>
      </c>
      <c r="E5" s="87" t="s">
        <v>430</v>
      </c>
      <c r="F5" s="62" t="s">
        <v>433</v>
      </c>
      <c r="G5" s="73">
        <v>44624</v>
      </c>
      <c r="H5" s="73">
        <v>44631</v>
      </c>
      <c r="I5" s="73">
        <v>44652</v>
      </c>
      <c r="J5" s="74">
        <v>44658</v>
      </c>
      <c r="K5" s="88">
        <v>4</v>
      </c>
    </row>
    <row r="6" spans="1:16" ht="144" x14ac:dyDescent="0.2">
      <c r="A6" s="83" t="s">
        <v>55</v>
      </c>
      <c r="B6" s="62"/>
      <c r="C6" s="16" t="s">
        <v>434</v>
      </c>
      <c r="D6" s="62" t="str">
        <f>VLOOKUP($C6,'2021-22 Needs Grid Final'!$C:$M,2,0)</f>
        <v>Canada (Ontario)</v>
      </c>
      <c r="E6" s="87" t="str">
        <f>VLOOKUP($C6,'2021-22 Needs Grid Final'!$C:$M,3,0)</f>
        <v>Various</v>
      </c>
      <c r="F6" s="62" t="str">
        <f>VLOOKUP($C6,'2021-22 Needs Grid Final'!$C:$M,4,0)</f>
        <v>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 13 - Dec 5).
All tasting/lab and marketing samples must arrive labeled with the NISS or LCBO item. 
All samples go to the attention of Karen Carter with NISS sheet printable from product tab.</v>
      </c>
      <c r="G6" s="73">
        <v>44631</v>
      </c>
      <c r="H6" s="73">
        <v>44638</v>
      </c>
      <c r="I6" s="73">
        <v>44659</v>
      </c>
      <c r="J6" s="74">
        <v>44665</v>
      </c>
      <c r="K6" s="88">
        <f>VLOOKUP(C6,'2021-22 Needs Grid Final'!$C:$K,9,0)</f>
        <v>3</v>
      </c>
      <c r="M6" s="127"/>
      <c r="N6" s="127"/>
      <c r="O6" s="127"/>
      <c r="P6" s="127"/>
    </row>
    <row r="7" spans="1:16" ht="61.5" customHeight="1" x14ac:dyDescent="0.2">
      <c r="A7" s="83" t="s">
        <v>48</v>
      </c>
      <c r="B7" s="62"/>
      <c r="C7" s="113" t="s">
        <v>435</v>
      </c>
      <c r="D7" s="62" t="s">
        <v>436</v>
      </c>
      <c r="E7" s="87" t="s">
        <v>437</v>
      </c>
      <c r="F7" s="62" t="s">
        <v>438</v>
      </c>
      <c r="G7" s="73">
        <v>44638</v>
      </c>
      <c r="H7" s="73">
        <v>44645</v>
      </c>
      <c r="I7" s="105">
        <v>44665</v>
      </c>
      <c r="J7" s="74">
        <v>44672</v>
      </c>
      <c r="K7" s="88">
        <v>2</v>
      </c>
    </row>
    <row r="8" spans="1:16" ht="240" x14ac:dyDescent="0.2">
      <c r="A8" s="83" t="s">
        <v>55</v>
      </c>
      <c r="B8" s="62"/>
      <c r="C8" s="16" t="s">
        <v>439</v>
      </c>
      <c r="D8" s="62" t="str">
        <f>VLOOKUP($C8,'2021-22 Needs Grid Final'!$C:$M,2,0)</f>
        <v>All Countries (excluding Ontario Craft Beer)</v>
      </c>
      <c r="E8" s="87" t="str">
        <f>VLOOKUP($C8,'2021-22 Needs Grid Final'!$C:$M,3,0)</f>
        <v>Various</v>
      </c>
      <c r="F8" s="62" t="str">
        <f>VLOOKUP($C8,'2021-22 Needs Grid Final'!$C:$M,4,0)</f>
        <v>Import and Out-of-Province beers, not from Ontario
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In accordance with LCBO policy, we will continue to purchase products shipping from source locations.  It is the agent's responsibility to ensure all products submitted adhere to this policy.
All tasting/lab and marketing samples must arrive labeled with the NISS or LCBO #. 
All samples go to the attention of Holly Garner.</v>
      </c>
      <c r="G8" s="73">
        <v>44645</v>
      </c>
      <c r="H8" s="73">
        <v>44652</v>
      </c>
      <c r="I8" s="73">
        <v>44673</v>
      </c>
      <c r="J8" s="74">
        <v>44679</v>
      </c>
      <c r="K8" s="88">
        <f>VLOOKUP(C8,'2021-22 Needs Grid Final'!$C:$K,9,0)</f>
        <v>3</v>
      </c>
    </row>
    <row r="9" spans="1:16" ht="128" x14ac:dyDescent="0.2">
      <c r="A9" s="83" t="s">
        <v>31</v>
      </c>
      <c r="B9" s="62"/>
      <c r="C9" s="16" t="s">
        <v>440</v>
      </c>
      <c r="D9" s="62" t="s">
        <v>392</v>
      </c>
      <c r="E9" s="87" t="str">
        <f>VLOOKUP($C9,'2021-22 Needs Grid Final'!$C:$M,3,0)</f>
        <v>Various</v>
      </c>
      <c r="F9" s="62" t="s">
        <v>441</v>
      </c>
      <c r="G9" s="73">
        <v>44652</v>
      </c>
      <c r="H9" s="73">
        <v>44659</v>
      </c>
      <c r="I9" s="73">
        <v>44680</v>
      </c>
      <c r="J9" s="74">
        <v>44686</v>
      </c>
      <c r="K9" s="88">
        <f>VLOOKUP(C9,'2021-22 Needs Grid Final'!$C:$K,9,0)</f>
        <v>10</v>
      </c>
    </row>
    <row r="10" spans="1:16" ht="128" x14ac:dyDescent="0.2">
      <c r="A10" s="83" t="s">
        <v>38</v>
      </c>
      <c r="B10" s="62"/>
      <c r="C10" s="16" t="s">
        <v>440</v>
      </c>
      <c r="D10" s="62" t="s">
        <v>395</v>
      </c>
      <c r="E10" s="87" t="str">
        <f>VLOOKUP($C10,'2021-22 Needs Grid Final'!$C:$M,3,0)</f>
        <v>Various</v>
      </c>
      <c r="F10" s="62" t="s">
        <v>441</v>
      </c>
      <c r="G10" s="73">
        <v>44652</v>
      </c>
      <c r="H10" s="73">
        <v>44659</v>
      </c>
      <c r="I10" s="73">
        <v>44680</v>
      </c>
      <c r="J10" s="74">
        <v>44686</v>
      </c>
      <c r="K10" s="88">
        <f>VLOOKUP(C10,'2021-22 Needs Grid Final'!$C:$K,9,0)</f>
        <v>10</v>
      </c>
    </row>
    <row r="11" spans="1:16" ht="128" x14ac:dyDescent="0.2">
      <c r="A11" s="83" t="s">
        <v>48</v>
      </c>
      <c r="B11" s="62"/>
      <c r="C11" s="16" t="s">
        <v>440</v>
      </c>
      <c r="D11" s="62" t="s">
        <v>394</v>
      </c>
      <c r="E11" s="87" t="str">
        <f>VLOOKUP($C11,'2021-22 Needs Grid Final'!$C:$M,3,0)</f>
        <v>Various</v>
      </c>
      <c r="F11" s="62" t="s">
        <v>441</v>
      </c>
      <c r="G11" s="73">
        <v>44652</v>
      </c>
      <c r="H11" s="73">
        <v>44659</v>
      </c>
      <c r="I11" s="73">
        <v>44680</v>
      </c>
      <c r="J11" s="74">
        <v>44686</v>
      </c>
      <c r="K11" s="88">
        <f>VLOOKUP(C11,'2021-22 Needs Grid Final'!$C:$K,9,0)</f>
        <v>10</v>
      </c>
    </row>
    <row r="12" spans="1:16" ht="160" x14ac:dyDescent="0.2">
      <c r="A12" s="83" t="str">
        <f>VLOOKUP(C12,'2021-22 Needs Grid Final'!$C:$N,10,0)</f>
        <v>Brown spirits</v>
      </c>
      <c r="B12" s="62"/>
      <c r="C12" s="16" t="s">
        <v>397</v>
      </c>
      <c r="D12" s="62" t="str">
        <f>VLOOKUP($C12,'2021-22 Needs Grid Final'!$C:$M,2,0)</f>
        <v>All Countries</v>
      </c>
      <c r="E12" s="87" t="s">
        <v>442</v>
      </c>
      <c r="F12" s="62" t="str">
        <f>VLOOKUP($C12,'2021-22 Needs Grid Final'!$C:$M,4,0)</f>
        <v>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for our Whisky Shop e-comm exclusive program. Turn 2 duration: P12 through P1. 750mL or 700ml are encouraged. Distillery features may be considered, meaning 3-5 products from one distillery will be featured. To be considered for a distillery feature, a written proposal must be submitted to the Category team prior to the pre-submission deadline.  Please note, in accordance with LCBO policy, we will continue to purchase products shipping from source locations.  It is the agent's responsibility to ensure all products submitted adhere to this policy.</v>
      </c>
      <c r="G12" s="73">
        <v>44659</v>
      </c>
      <c r="H12" s="105">
        <v>44665</v>
      </c>
      <c r="I12" s="73">
        <v>44687</v>
      </c>
      <c r="J12" s="74">
        <v>44693</v>
      </c>
      <c r="K12" s="88">
        <f>VLOOKUP(C12,'2021-22 Needs Grid Final'!$C:$K,9,0)</f>
        <v>8</v>
      </c>
    </row>
    <row r="13" spans="1:16" ht="112" x14ac:dyDescent="0.2">
      <c r="A13" s="83" t="str">
        <f>VLOOKUP(C13,'2021-22 Needs Grid Final'!$C:$N,10,0)</f>
        <v>Beer &amp; Cider</v>
      </c>
      <c r="B13" s="62"/>
      <c r="C13" s="113" t="s">
        <v>218</v>
      </c>
      <c r="D13" s="62" t="str">
        <f>VLOOKUP($C13,'2021-22 Needs Grid Final'!$C:$M,2,0)</f>
        <v>Canada (Ontario)</v>
      </c>
      <c r="E13" s="87" t="str">
        <f>VLOOKUP($C13,'2021-22 Needs Grid Final'!$C:$M,3,0)</f>
        <v>Various</v>
      </c>
      <c r="F13" s="62" t="str">
        <f>VLOOKUP($C13,'2021-22 Needs Grid Final'!$C:$M,4,0)</f>
        <v>Target - in store release is Spring 2022.
Product must be - Made in Ontario, and be from Ontario Craft cideries currently supplying LCBO.  Utilizing other local fruits instead of, or in combination with apple, which require longer lead times for sourcing.
Existing listings should be strong performers, with regards to net sales.</v>
      </c>
      <c r="G13" s="105">
        <v>44665</v>
      </c>
      <c r="H13" s="73">
        <v>44673</v>
      </c>
      <c r="I13" s="73">
        <v>44694</v>
      </c>
      <c r="J13" s="74">
        <v>44700</v>
      </c>
      <c r="K13" s="88">
        <f>VLOOKUP(C13,'2021-22 Needs Grid Final'!$C:$K,9,0)</f>
        <v>3</v>
      </c>
    </row>
    <row r="14" spans="1:16" ht="112" x14ac:dyDescent="0.2">
      <c r="A14" s="83" t="str">
        <f>VLOOKUP(C14,'2021-22 Needs Grid Final'!$C:$N,10,0)</f>
        <v>Beer &amp; Cider</v>
      </c>
      <c r="B14" s="62"/>
      <c r="C14" s="113" t="s">
        <v>217</v>
      </c>
      <c r="D14" s="62" t="str">
        <f>VLOOKUP($C14,'2021-22 Needs Grid Final'!$C:$M,2,0)</f>
        <v>Canada (Ontario)</v>
      </c>
      <c r="E14" s="87" t="str">
        <f>VLOOKUP($C14,'2021-22 Needs Grid Final'!$C:$M,3,0)</f>
        <v>Competitive With Current Assortment</v>
      </c>
      <c r="F14" s="62" t="str">
        <f>VLOOKUP($C14,'2021-22 Needs Grid Final'!$C:$M,4,0)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14" s="105">
        <v>44665</v>
      </c>
      <c r="H14" s="73">
        <v>44673</v>
      </c>
      <c r="I14" s="73">
        <v>44694</v>
      </c>
      <c r="J14" s="74">
        <v>44700</v>
      </c>
      <c r="K14" s="88">
        <f>VLOOKUP(C14,'2021-22 Needs Grid Final'!$C:$K,9,0)</f>
        <v>3</v>
      </c>
    </row>
    <row r="15" spans="1:16" ht="108.75" customHeight="1" x14ac:dyDescent="0.2">
      <c r="A15" s="83" t="s">
        <v>38</v>
      </c>
      <c r="B15" s="62"/>
      <c r="C15" s="113" t="s">
        <v>443</v>
      </c>
      <c r="D15" s="62" t="s">
        <v>65</v>
      </c>
      <c r="E15" s="87" t="s">
        <v>444</v>
      </c>
      <c r="F15" s="129" t="s">
        <v>445</v>
      </c>
      <c r="G15" s="105">
        <v>44672</v>
      </c>
      <c r="H15" s="73">
        <v>44680</v>
      </c>
      <c r="I15" s="73">
        <v>44701</v>
      </c>
      <c r="J15" s="74">
        <v>44707</v>
      </c>
      <c r="K15" s="88">
        <v>5</v>
      </c>
    </row>
    <row r="16" spans="1:16" ht="128" x14ac:dyDescent="0.2">
      <c r="A16" s="83" t="str">
        <f>VLOOKUP(C16,'2021-22 Needs Grid Final'!$C:$N,10,0)</f>
        <v>Beer &amp; Cider</v>
      </c>
      <c r="B16" s="62"/>
      <c r="C16" s="113" t="s">
        <v>228</v>
      </c>
      <c r="D16" s="62" t="str">
        <f>VLOOKUP($C16,'2021-22 Needs Grid Final'!$C:$M,2,0)</f>
        <v>Canada (Ontario)</v>
      </c>
      <c r="E16" s="87" t="str">
        <f>VLOOKUP($C16,'2021-22 Needs Grid Final'!$C:$M,3,0)</f>
        <v>Competitive With Current Assortment</v>
      </c>
      <c r="F16" s="62" t="str">
        <f>VLOOKUP($C16,'2021-22 Needs Grid Final'!$C:$M,4,0)</f>
        <v>Submissions  for year-round listings from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16" s="73">
        <v>44680</v>
      </c>
      <c r="H16" s="73">
        <v>44687</v>
      </c>
      <c r="I16" s="73">
        <v>44708</v>
      </c>
      <c r="J16" s="74">
        <v>44714</v>
      </c>
      <c r="K16" s="88">
        <f>VLOOKUP(C16,'2021-22 Needs Grid Final'!$C:$K,9,0)</f>
        <v>3</v>
      </c>
    </row>
    <row r="17" spans="1:11" ht="160" x14ac:dyDescent="0.2">
      <c r="A17" s="83" t="str">
        <f>VLOOKUP(C17,'2021-22 Needs Grid Final'!$C:$N,10,0)</f>
        <v>Spirits</v>
      </c>
      <c r="B17" s="62"/>
      <c r="C17" s="16" t="s">
        <v>19</v>
      </c>
      <c r="D17" s="62" t="str">
        <f>VLOOKUP($C17,'2021-22 Needs Grid Final'!$C:$M,2,0)</f>
        <v>Canada (Ontario)</v>
      </c>
      <c r="E17" s="133" t="s">
        <v>446</v>
      </c>
      <c r="F17" s="62" t="s">
        <v>447</v>
      </c>
      <c r="G17" s="73">
        <v>44687</v>
      </c>
      <c r="H17" s="73">
        <v>44694</v>
      </c>
      <c r="I17" s="73">
        <v>44715</v>
      </c>
      <c r="J17" s="74">
        <v>44721</v>
      </c>
      <c r="K17" s="88">
        <f>VLOOKUP(C17,'2021-22 Needs Grid Final'!$C:$K,9,0)</f>
        <v>4</v>
      </c>
    </row>
    <row r="18" spans="1:11" ht="288" x14ac:dyDescent="0.2">
      <c r="A18" s="122" t="s">
        <v>23</v>
      </c>
      <c r="B18" s="126"/>
      <c r="C18" s="16" t="s">
        <v>83</v>
      </c>
      <c r="D18" s="124" t="s">
        <v>16</v>
      </c>
      <c r="E18" s="124" t="s">
        <v>448</v>
      </c>
      <c r="F18" s="124" t="s">
        <v>449</v>
      </c>
      <c r="G18" s="73">
        <v>44687</v>
      </c>
      <c r="H18" s="73">
        <v>44694</v>
      </c>
      <c r="I18" s="73">
        <v>44715</v>
      </c>
      <c r="J18" s="74">
        <v>44721</v>
      </c>
      <c r="K18" s="88">
        <v>4</v>
      </c>
    </row>
    <row r="19" spans="1:11" ht="80" x14ac:dyDescent="0.2">
      <c r="A19" s="83" t="s">
        <v>38</v>
      </c>
      <c r="B19" s="126"/>
      <c r="C19" s="113" t="s">
        <v>450</v>
      </c>
      <c r="D19" s="128" t="s">
        <v>114</v>
      </c>
      <c r="E19" s="62" t="s">
        <v>451</v>
      </c>
      <c r="F19" s="62" t="s">
        <v>452</v>
      </c>
      <c r="G19" s="73">
        <v>44694</v>
      </c>
      <c r="H19" s="73">
        <v>44701</v>
      </c>
      <c r="I19" s="73">
        <v>44722</v>
      </c>
      <c r="J19" s="74">
        <v>44728</v>
      </c>
      <c r="K19" s="88">
        <v>4</v>
      </c>
    </row>
    <row r="20" spans="1:11" x14ac:dyDescent="0.2">
      <c r="G20" s="73">
        <v>44694</v>
      </c>
      <c r="H20" s="73">
        <v>44701</v>
      </c>
      <c r="I20" s="73">
        <v>44722</v>
      </c>
      <c r="J20" s="74">
        <v>44728</v>
      </c>
      <c r="K20" s="88"/>
    </row>
    <row r="21" spans="1:11" ht="256" x14ac:dyDescent="0.2">
      <c r="A21" s="83" t="s">
        <v>23</v>
      </c>
      <c r="B21" s="62"/>
      <c r="C21" s="16" t="s">
        <v>61</v>
      </c>
      <c r="D21" s="62" t="s">
        <v>16</v>
      </c>
      <c r="E21" s="87" t="s">
        <v>453</v>
      </c>
      <c r="F21" s="62" t="s">
        <v>454</v>
      </c>
      <c r="G21" s="73">
        <v>44701</v>
      </c>
      <c r="H21" s="73">
        <v>44708</v>
      </c>
      <c r="I21" s="73">
        <v>44729</v>
      </c>
      <c r="J21" s="74">
        <v>44735</v>
      </c>
      <c r="K21" s="88">
        <v>4</v>
      </c>
    </row>
    <row r="22" spans="1:11" ht="144" x14ac:dyDescent="0.2">
      <c r="A22" s="83" t="s">
        <v>14</v>
      </c>
      <c r="B22" s="62"/>
      <c r="C22" s="16" t="s">
        <v>455</v>
      </c>
      <c r="D22" s="62" t="s">
        <v>16</v>
      </c>
      <c r="E22" s="87" t="s">
        <v>456</v>
      </c>
      <c r="F22" s="62" t="s">
        <v>457</v>
      </c>
      <c r="G22" s="123">
        <v>44736</v>
      </c>
      <c r="H22" s="123">
        <v>44750</v>
      </c>
      <c r="I22" s="123">
        <v>44771</v>
      </c>
      <c r="J22" s="125">
        <v>44777</v>
      </c>
      <c r="K22" s="88">
        <f>VLOOKUP(C22,'2021-22 Needs Grid Final'!$C:$K,9,0)</f>
        <v>6</v>
      </c>
    </row>
    <row r="23" spans="1:11" ht="160" x14ac:dyDescent="0.2">
      <c r="A23" s="83" t="str">
        <f>VLOOKUP(C23,'2021-22 Needs Grid Final'!$C:$N,10,0)</f>
        <v>Beer &amp; Cider</v>
      </c>
      <c r="B23" s="62"/>
      <c r="C23" s="113" t="s">
        <v>458</v>
      </c>
      <c r="D23" s="62" t="str">
        <f>VLOOKUP($C23,'2021-22 Needs Grid Final'!$C:$M,2,0)</f>
        <v>Canada (Ontario)</v>
      </c>
      <c r="E23" s="87" t="str">
        <f>VLOOKUP($C23,'2021-22 Needs Grid Final'!$C:$M,3,0)</f>
        <v>Various</v>
      </c>
      <c r="F23" s="62" t="str">
        <f>VLOOKUP($C23,'2021-22 Needs Grid Final'!$C:$M,4,0)</f>
        <v>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 6 - Feb 27).
All tasting/lab and marketing samples must arrive labeled with the NISS or LCBO #. 
All lab samples go to the attention of Karen Carter.</v>
      </c>
      <c r="G23" s="73">
        <v>44715</v>
      </c>
      <c r="H23" s="73">
        <v>44722</v>
      </c>
      <c r="I23" s="105">
        <v>44741</v>
      </c>
      <c r="J23" s="74">
        <v>44749</v>
      </c>
      <c r="K23" s="88">
        <f>VLOOKUP(C23,'2021-22 Needs Grid Final'!$C:$K,9,0)</f>
        <v>3</v>
      </c>
    </row>
    <row r="24" spans="1:11" ht="144" x14ac:dyDescent="0.2">
      <c r="A24" s="83" t="s">
        <v>55</v>
      </c>
      <c r="B24" s="62"/>
      <c r="C24" s="113" t="s">
        <v>388</v>
      </c>
      <c r="D24" s="87" t="s">
        <v>16</v>
      </c>
      <c r="E24" s="87" t="s">
        <v>370</v>
      </c>
      <c r="F24" s="62" t="s">
        <v>459</v>
      </c>
      <c r="G24" s="73">
        <v>44722</v>
      </c>
      <c r="H24" s="73">
        <v>44729</v>
      </c>
      <c r="I24" s="73">
        <v>44750</v>
      </c>
      <c r="J24" s="74">
        <v>44756</v>
      </c>
      <c r="K24" s="88">
        <v>3</v>
      </c>
    </row>
    <row r="25" spans="1:11" ht="176" x14ac:dyDescent="0.2">
      <c r="A25" s="83" t="str">
        <f>VLOOKUP(C25,'2021-22 Needs Grid Final'!$C:$N,10,0)</f>
        <v>Brown Spirits</v>
      </c>
      <c r="B25" s="89"/>
      <c r="C25" s="16" t="s">
        <v>407</v>
      </c>
      <c r="D25" s="62" t="str">
        <f>VLOOKUP($C25,'2021-22 Needs Grid Final'!$C:$M,2,0)</f>
        <v>All Countries</v>
      </c>
      <c r="E25" s="87" t="s">
        <v>442</v>
      </c>
      <c r="F25" s="62" t="str">
        <f>VLOOKUP($C25,'2021-22 Needs Grid Final'!$C:$M,4,0)</f>
        <v xml:space="preserve">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Spring turn duration: P2 through P4. Summer turn duration: P5 through P7. 750ml or 700ml equivalents are encouraged.
Distillery features may be considered, meaning 3-5 products from one distillery will be featured. To be considered for a distillery feature, a written proposal must be submitted to the category prior to the pre-submission deadline.   Please note, in accordance with LCBO policy, we will only be purchasing products shipping from source locations.  It is the agent's responsibility to ensure all products submitted adhere to this policy.
</v>
      </c>
      <c r="G25" s="73">
        <v>44729</v>
      </c>
      <c r="H25" s="73">
        <v>44736</v>
      </c>
      <c r="I25" s="73">
        <v>44757</v>
      </c>
      <c r="J25" s="74">
        <v>44763</v>
      </c>
      <c r="K25" s="88">
        <f>VLOOKUP(C25,'2021-22 Needs Grid Final'!$C:$K,9,0)</f>
        <v>8</v>
      </c>
    </row>
    <row r="26" spans="1:11" ht="64.5" customHeight="1" x14ac:dyDescent="0.2">
      <c r="A26" s="83" t="s">
        <v>460</v>
      </c>
      <c r="B26" s="62"/>
      <c r="C26" s="16" t="s">
        <v>461</v>
      </c>
      <c r="D26" s="62" t="s">
        <v>20</v>
      </c>
      <c r="E26" s="87" t="s">
        <v>17</v>
      </c>
      <c r="F26" s="62" t="s">
        <v>239</v>
      </c>
      <c r="G26" s="73">
        <v>44729</v>
      </c>
      <c r="H26" s="73">
        <v>44736</v>
      </c>
      <c r="I26" s="73">
        <v>44757</v>
      </c>
      <c r="J26" s="74">
        <v>44763</v>
      </c>
      <c r="K26" s="88">
        <v>5</v>
      </c>
    </row>
    <row r="27" spans="1:11" ht="137" customHeight="1" x14ac:dyDescent="0.2">
      <c r="A27" s="83" t="str">
        <f>VLOOKUP(C27,'2021-22 Needs Grid Final'!$C:$N,10,0)</f>
        <v>Ready-To-Drink</v>
      </c>
      <c r="B27" s="62">
        <v>3168</v>
      </c>
      <c r="C27" s="16" t="s">
        <v>410</v>
      </c>
      <c r="D27" s="62" t="str">
        <f>VLOOKUP($C27,'2021-22 Needs Grid Final'!$C:$M,2,0)</f>
        <v>All Countries</v>
      </c>
      <c r="E27" s="87" t="str">
        <f>VLOOKUP($C27,'2021-22 Needs Grid Final'!$C:$M,3,0)</f>
        <v>Value: ≤$13.90,
Mainstream: $13.95-$15.90, Premium: ≥$15.95
(based on 750mL)</v>
      </c>
      <c r="F27" s="62" t="str">
        <f>VLOOKUP($C27,'2021-22 Needs Grid Final'!$C:$M,4,0)</f>
        <v>Easy solutions for both new and traditional cocktails in ready-to-serve, entertaining-sized formats (specifically, 750mL or larger). Range of spirit bases will be considered. Leading brand name spirits / mixes are requested. Large format offerings are of interest. Liquids should deliver the appropriate alc/vol for the cocktail. An evolution of the current assortment is essential. Preference will be given to products with premium and/or environmentally friendly packaging, and those with year-round appeal. Preference will also be given to brands that are spirit-based. And preference will be given to brands that are exclusive to the LCBO and are produced domestically.</v>
      </c>
      <c r="G27" s="73">
        <v>44736</v>
      </c>
      <c r="H27" s="73">
        <v>44743</v>
      </c>
      <c r="I27" s="73">
        <v>44764</v>
      </c>
      <c r="J27" s="74">
        <v>44770</v>
      </c>
      <c r="K27" s="88">
        <f>VLOOKUP(C27,'2021-22 Needs Grid Final'!$C:$K,9,0)</f>
        <v>25</v>
      </c>
    </row>
    <row r="28" spans="1:11" ht="256" x14ac:dyDescent="0.2">
      <c r="A28" s="83" t="str">
        <f>VLOOKUP(C28,'2021-22 Needs Grid Final'!$C:$N,10,0)</f>
        <v>Ready-To-Drink</v>
      </c>
      <c r="B28" s="62">
        <v>3167</v>
      </c>
      <c r="C28" s="16" t="s">
        <v>123</v>
      </c>
      <c r="D28" s="62" t="str">
        <f>VLOOKUP($C28,'2021-22 Needs Grid Final'!$C:$M,2,0)</f>
        <v>All Countries</v>
      </c>
      <c r="E28" s="87" t="str">
        <f>VLOOKUP($C28,'2021-22 Needs Grid Final'!$C:$M,3,0)</f>
        <v xml:space="preserve">Value: 
&lt; $0.608 per 100mL for 6-pack, ≥1L containers, and ≥473mL single serve
&lt; $0.701 per 100mL for 4-packs
All pricing above these levels falls into Premium. Preference will be given to Premium pricing
(based on 750mL).
</v>
      </c>
      <c r="F28" s="62" t="str">
        <f>VLOOKUP($C28,'2021-22 Needs Grid Final'!$C:$M,4,0)</f>
        <v>Single-serve or multi-packs. Range of spirit/wine bases will be considered. Products that target a diversified customer base and appeal to consumers' changing taste profiles (i.e. less sweet, low calorie/sugar, low alc, natural ingredients) are of special interest. Brands that target current refreshment trends are preferred.
Preference will be given to products with premium and/or environmentally friendly packaging. Preference will also be given to brands that are spirit-based, exclusive to the LCBO and produced domestically. Shooter formats will be considered.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100% malt-based products will also not be considered; however, products that combine a malt + spirit base are acceptable and will be considered under the spirit-based markup structure.
Party Packs are also of interest and should be submitted under this Call for consideration.</v>
      </c>
      <c r="G28" s="73">
        <v>44736</v>
      </c>
      <c r="H28" s="73">
        <v>44743</v>
      </c>
      <c r="I28" s="73">
        <v>44764</v>
      </c>
      <c r="J28" s="74">
        <v>44770</v>
      </c>
      <c r="K28" s="88">
        <f>VLOOKUP(C28,'2021-22 Needs Grid Final'!$C:$K,9,0)</f>
        <v>25</v>
      </c>
    </row>
    <row r="29" spans="1:11" ht="224" x14ac:dyDescent="0.2">
      <c r="A29" s="83" t="s">
        <v>23</v>
      </c>
      <c r="B29" s="62"/>
      <c r="C29" s="16" t="s">
        <v>81</v>
      </c>
      <c r="D29" s="62" t="s">
        <v>16</v>
      </c>
      <c r="E29" s="87" t="s">
        <v>462</v>
      </c>
      <c r="F29" s="62" t="s">
        <v>463</v>
      </c>
      <c r="G29" s="73">
        <v>44736</v>
      </c>
      <c r="H29" s="73">
        <v>44742</v>
      </c>
      <c r="I29" s="73">
        <v>44764</v>
      </c>
      <c r="J29" s="74">
        <v>44769</v>
      </c>
      <c r="K29" s="88">
        <v>4</v>
      </c>
    </row>
    <row r="30" spans="1:11" x14ac:dyDescent="0.2">
      <c r="A30" s="83"/>
      <c r="B30" s="62"/>
      <c r="C30" s="16"/>
      <c r="D30" s="62" t="e">
        <f>VLOOKUP($C30,'2021-22 Needs Grid Final'!$C:$M,2,0)</f>
        <v>#N/A</v>
      </c>
      <c r="E30" s="87" t="e">
        <f>VLOOKUP($C30,'2021-22 Needs Grid Final'!$C:$M,3,0)</f>
        <v>#N/A</v>
      </c>
      <c r="F30" s="62" t="e">
        <f>VLOOKUP($C30,'2021-22 Needs Grid Final'!$C:$M,4,0)</f>
        <v>#N/A</v>
      </c>
      <c r="G30" s="73">
        <v>44743</v>
      </c>
      <c r="H30" s="73">
        <v>44750</v>
      </c>
      <c r="I30" s="73">
        <v>44771</v>
      </c>
      <c r="J30" s="74">
        <v>44777</v>
      </c>
      <c r="K30" s="88">
        <v>10</v>
      </c>
    </row>
    <row r="31" spans="1:11" ht="112" x14ac:dyDescent="0.2">
      <c r="A31" s="122" t="s">
        <v>38</v>
      </c>
      <c r="B31" s="126"/>
      <c r="C31" s="113" t="s">
        <v>464</v>
      </c>
      <c r="D31" s="124" t="s">
        <v>40</v>
      </c>
      <c r="E31" s="124" t="s">
        <v>465</v>
      </c>
      <c r="F31" s="124" t="s">
        <v>466</v>
      </c>
      <c r="G31" s="73">
        <v>44750</v>
      </c>
      <c r="H31" s="73">
        <v>44757</v>
      </c>
      <c r="I31" s="73">
        <v>44778</v>
      </c>
      <c r="J31" s="74">
        <v>44784</v>
      </c>
      <c r="K31" s="88"/>
    </row>
    <row r="32" spans="1:11" ht="256" x14ac:dyDescent="0.2">
      <c r="A32" s="83" t="str">
        <f>VLOOKUP(C32,'2021-22 Needs Grid Final'!$C:$N,10,0)</f>
        <v>Beer &amp; Cider</v>
      </c>
      <c r="B32" s="62"/>
      <c r="C32" s="113" t="s">
        <v>467</v>
      </c>
      <c r="D32" s="62" t="str">
        <f>VLOOKUP($C32,'2021-22 Needs Grid Final'!$C:$M,2,0)</f>
        <v>All Countries (excluding Ontario Craft Beer)</v>
      </c>
      <c r="E32" s="87" t="str">
        <f>VLOOKUP($C32,'2021-22 Needs Grid Final'!$C:$M,3,0)</f>
        <v>Various</v>
      </c>
      <c r="F32" s="62" t="str">
        <f>VLOOKUP($C32,'2021-22 Needs Grid Final'!$C:$M,4,0)</f>
        <v>Import and Out-of-Province beers, not from Ontario
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P3 through P6.
All tasting/lab and marketing samples must arrive labeled with the NISS or LCBO. 
All lab samples go to the attention of Holly Garner.</v>
      </c>
      <c r="G32" s="73">
        <v>44757</v>
      </c>
      <c r="H32" s="73">
        <v>44764</v>
      </c>
      <c r="I32" s="73">
        <v>44785</v>
      </c>
      <c r="J32" s="74">
        <v>44791</v>
      </c>
      <c r="K32" s="88">
        <f>VLOOKUP(C32,'2021-22 Needs Grid Final'!$C:$K,9,0)</f>
        <v>3</v>
      </c>
    </row>
    <row r="33" spans="1:14" ht="155.5" customHeight="1" x14ac:dyDescent="0.2">
      <c r="A33" s="83" t="s">
        <v>31</v>
      </c>
      <c r="B33" s="62"/>
      <c r="C33" s="16" t="s">
        <v>468</v>
      </c>
      <c r="D33" s="62" t="s">
        <v>392</v>
      </c>
      <c r="E33" s="87" t="str">
        <f>VLOOKUP($C33,'2021-22 Needs Grid Final'!$C:$M,3,0)</f>
        <v>Various</v>
      </c>
      <c r="F33" s="62" t="s">
        <v>469</v>
      </c>
      <c r="G33" s="73">
        <v>44764</v>
      </c>
      <c r="H33" s="73">
        <v>44771</v>
      </c>
      <c r="I33" s="73">
        <v>44792</v>
      </c>
      <c r="J33" s="74">
        <v>44798</v>
      </c>
      <c r="K33" s="88">
        <f>VLOOKUP(C33,'2021-22 Needs Grid Final'!$C:$K,9,0)</f>
        <v>10</v>
      </c>
    </row>
    <row r="34" spans="1:14" ht="155.5" customHeight="1" x14ac:dyDescent="0.2">
      <c r="A34" s="83" t="s">
        <v>38</v>
      </c>
      <c r="B34" s="62"/>
      <c r="C34" s="16" t="s">
        <v>468</v>
      </c>
      <c r="D34" s="62" t="s">
        <v>395</v>
      </c>
      <c r="E34" s="87" t="str">
        <f>VLOOKUP($C34,'2021-22 Needs Grid Final'!$C:$M,3,0)</f>
        <v>Various</v>
      </c>
      <c r="F34" s="62" t="s">
        <v>469</v>
      </c>
      <c r="G34" s="73">
        <v>44764</v>
      </c>
      <c r="H34" s="73">
        <v>44771</v>
      </c>
      <c r="I34" s="73">
        <v>44792</v>
      </c>
      <c r="J34" s="74">
        <v>44798</v>
      </c>
      <c r="K34" s="88">
        <f>VLOOKUP(C34,'2021-22 Needs Grid Final'!$C:$K,9,0)</f>
        <v>10</v>
      </c>
    </row>
    <row r="35" spans="1:14" ht="155.5" customHeight="1" x14ac:dyDescent="0.2">
      <c r="A35" s="83" t="s">
        <v>48</v>
      </c>
      <c r="B35" s="62"/>
      <c r="C35" s="16" t="s">
        <v>468</v>
      </c>
      <c r="D35" s="62" t="s">
        <v>394</v>
      </c>
      <c r="E35" s="87" t="str">
        <f>VLOOKUP($C35,'2021-22 Needs Grid Final'!$C:$M,3,0)</f>
        <v>Various</v>
      </c>
      <c r="F35" s="62" t="s">
        <v>469</v>
      </c>
      <c r="G35" s="73">
        <v>44764</v>
      </c>
      <c r="H35" s="73">
        <v>44771</v>
      </c>
      <c r="I35" s="73">
        <v>44792</v>
      </c>
      <c r="J35" s="74">
        <v>44798</v>
      </c>
      <c r="K35" s="88">
        <f>VLOOKUP(C35,'2021-22 Needs Grid Final'!$C:$K,9,0)</f>
        <v>10</v>
      </c>
    </row>
    <row r="36" spans="1:14" ht="155.5" customHeight="1" x14ac:dyDescent="0.2">
      <c r="A36" s="130" t="s">
        <v>27</v>
      </c>
      <c r="B36" s="129"/>
      <c r="C36" s="44" t="s">
        <v>470</v>
      </c>
      <c r="D36" s="129" t="s">
        <v>16</v>
      </c>
      <c r="E36" s="131" t="s">
        <v>17</v>
      </c>
      <c r="F36" s="129" t="s">
        <v>471</v>
      </c>
      <c r="G36" s="73">
        <v>44764</v>
      </c>
      <c r="H36" s="73">
        <v>44771</v>
      </c>
      <c r="I36" s="73">
        <v>44792</v>
      </c>
      <c r="J36" s="74">
        <v>44798</v>
      </c>
      <c r="K36" s="88">
        <v>3</v>
      </c>
    </row>
    <row r="37" spans="1:14" ht="74.25" customHeight="1" x14ac:dyDescent="0.2">
      <c r="A37" s="83" t="s">
        <v>106</v>
      </c>
      <c r="B37" s="89"/>
      <c r="C37" s="16" t="s">
        <v>472</v>
      </c>
      <c r="D37" s="62" t="s">
        <v>473</v>
      </c>
      <c r="E37" s="87" t="s">
        <v>474</v>
      </c>
      <c r="F37" s="134" t="s">
        <v>475</v>
      </c>
      <c r="G37" s="73">
        <v>44771</v>
      </c>
      <c r="H37" s="73">
        <v>44778</v>
      </c>
      <c r="I37" s="73">
        <v>44799</v>
      </c>
      <c r="J37" s="74">
        <v>44805</v>
      </c>
      <c r="K37" s="88">
        <v>4</v>
      </c>
    </row>
    <row r="38" spans="1:14" ht="156.75" customHeight="1" x14ac:dyDescent="0.2">
      <c r="A38" s="83" t="s">
        <v>31</v>
      </c>
      <c r="B38" s="62"/>
      <c r="C38" s="113" t="s">
        <v>146</v>
      </c>
      <c r="D38" s="62" t="s">
        <v>20</v>
      </c>
      <c r="E38" s="87" t="s">
        <v>331</v>
      </c>
      <c r="F38" s="62" t="s">
        <v>476</v>
      </c>
      <c r="G38" s="73">
        <v>44778</v>
      </c>
      <c r="H38" s="73">
        <v>44785</v>
      </c>
      <c r="I38" s="73">
        <v>44806</v>
      </c>
      <c r="J38" s="74">
        <v>44811</v>
      </c>
      <c r="K38" s="88">
        <v>10</v>
      </c>
    </row>
    <row r="39" spans="1:14" ht="128" x14ac:dyDescent="0.2">
      <c r="A39" s="83" t="str">
        <f>VLOOKUP(C39,'2021-22 Needs Grid Final'!$C:$N,10,0)</f>
        <v>Beer &amp; Cider</v>
      </c>
      <c r="B39" s="62"/>
      <c r="C39" s="113" t="s">
        <v>477</v>
      </c>
      <c r="D39" s="62" t="str">
        <f>VLOOKUP($C39,'2021-22 Needs Grid Final'!$C:$M,2,0)</f>
        <v>Canada (Ontario)</v>
      </c>
      <c r="E39" s="87" t="str">
        <f>VLOOKUP($C39,'2021-22 Needs Grid Final'!$C:$M,3,0)</f>
        <v>Various</v>
      </c>
      <c r="F39" s="62" t="str">
        <f>VLOOKUP($C39,'2021-22 Needs Grid Final'!$C:$M,4,0)</f>
        <v>Ontario craft seasonal beers appropriate for spring. Imperial IPAs, Bock beers, sour beers, etc., will be considered. Available for a limited time only. Sales success from a brewery retail store or on-premise (if applicable) will be considered, along with sales performance of current LCBO listings.
Listing is active in retail – P13 through P2.
All tasting/lab and marketing samples must arrive labeled with the NISS or LCBO #. All lab samples go to the attention of Karen Carter.</v>
      </c>
      <c r="G39" s="73">
        <v>44778</v>
      </c>
      <c r="H39" s="73">
        <v>44785</v>
      </c>
      <c r="I39" s="73">
        <v>44806</v>
      </c>
      <c r="J39" s="74">
        <v>44812</v>
      </c>
      <c r="K39" s="88">
        <f>VLOOKUP(C39,'2021-22 Needs Grid Final'!$C:$K,9,0)</f>
        <v>3</v>
      </c>
    </row>
    <row r="40" spans="1:14" ht="208" x14ac:dyDescent="0.2">
      <c r="A40" s="83" t="s">
        <v>23</v>
      </c>
      <c r="B40" s="62"/>
      <c r="C40" s="113" t="s">
        <v>422</v>
      </c>
      <c r="D40" s="62" t="s">
        <v>124</v>
      </c>
      <c r="E40" s="87" t="s">
        <v>462</v>
      </c>
      <c r="F40" s="62" t="s">
        <v>478</v>
      </c>
      <c r="G40" s="73">
        <v>44785</v>
      </c>
      <c r="H40" s="73">
        <v>44792</v>
      </c>
      <c r="I40" s="73">
        <v>44813</v>
      </c>
      <c r="J40" s="74">
        <v>44819</v>
      </c>
      <c r="K40" s="88">
        <v>4</v>
      </c>
    </row>
    <row r="41" spans="1:14" ht="160" x14ac:dyDescent="0.2">
      <c r="A41" s="83" t="s">
        <v>106</v>
      </c>
      <c r="B41" s="62"/>
      <c r="C41" s="113" t="s">
        <v>479</v>
      </c>
      <c r="D41" s="89" t="s">
        <v>124</v>
      </c>
      <c r="E41" s="64" t="s">
        <v>480</v>
      </c>
      <c r="F41" s="136" t="s">
        <v>481</v>
      </c>
      <c r="G41" s="73">
        <v>44785</v>
      </c>
      <c r="H41" s="73">
        <v>44792</v>
      </c>
      <c r="I41" s="73">
        <v>44813</v>
      </c>
      <c r="J41" s="73">
        <v>44819</v>
      </c>
      <c r="K41" s="88">
        <v>4</v>
      </c>
    </row>
    <row r="42" spans="1:14" ht="80" x14ac:dyDescent="0.2">
      <c r="A42" s="83" t="str">
        <f>VLOOKUP(C42,'2021-22 Needs Grid Final'!$C:$N,10,0)</f>
        <v>Beer &amp; Cider</v>
      </c>
      <c r="B42" s="62"/>
      <c r="C42" s="135" t="s">
        <v>151</v>
      </c>
      <c r="D42" s="62" t="str">
        <f>VLOOKUP($C42,'2021-22 Needs Grid Final'!$C:$M,2,0)</f>
        <v>All Countries</v>
      </c>
      <c r="E42" s="87" t="str">
        <f>VLOOKUP($C42,'2021-22 Needs Grid Final'!$C:$M,3,0)</f>
        <v>Competitive With Current Assortment</v>
      </c>
      <c r="F42" s="62" t="str">
        <f>VLOOKUP($C42,'2021-22 Needs Grid Final'!$C:$M,4,0)</f>
        <v>Domestic, imported and craft cider and perry will be considered in both traditional and flavoured styles.  Single-serve tall cans are preferred by our cider customers. However, other formats will be considered. Value offered should be competitive with the current assortment.  In accordance with LCBO policy, we will continue to purchase products shipping from source locations.  It is the agent's responsibility to ensure all products submitted adhere to this policy.</v>
      </c>
      <c r="G42" s="74">
        <v>44792</v>
      </c>
      <c r="H42" s="74">
        <v>44799</v>
      </c>
      <c r="I42" s="74">
        <v>44820</v>
      </c>
      <c r="J42" s="74">
        <v>44826</v>
      </c>
      <c r="K42" s="87">
        <f>VLOOKUP(C42,'2021-22 Needs Grid Final'!$C:$K,9,0)</f>
        <v>3</v>
      </c>
    </row>
    <row r="43" spans="1:14" ht="208" x14ac:dyDescent="0.2">
      <c r="A43" s="83" t="s">
        <v>23</v>
      </c>
      <c r="B43" s="62"/>
      <c r="C43" s="113" t="s">
        <v>482</v>
      </c>
      <c r="D43" s="62" t="s">
        <v>16</v>
      </c>
      <c r="E43" s="87" t="s">
        <v>483</v>
      </c>
      <c r="F43" s="62" t="s">
        <v>484</v>
      </c>
      <c r="G43" s="73">
        <v>44792</v>
      </c>
      <c r="H43" s="73">
        <v>44799</v>
      </c>
      <c r="I43" s="73">
        <v>44820</v>
      </c>
      <c r="J43" s="74">
        <v>44827</v>
      </c>
      <c r="K43" s="88">
        <v>4</v>
      </c>
    </row>
    <row r="44" spans="1:14" ht="112" x14ac:dyDescent="0.2">
      <c r="A44" s="83" t="s">
        <v>27</v>
      </c>
      <c r="B44" s="62"/>
      <c r="C44" s="16" t="s">
        <v>236</v>
      </c>
      <c r="D44" s="62" t="str">
        <f>VLOOKUP($C44,'2021-22 Needs Grid Final'!$C:$M,2,0)</f>
        <v>All Countries</v>
      </c>
      <c r="E44" s="87" t="str">
        <f>VLOOKUP($C44,'2021-22 Needs Grid Final'!$C:$M,3,0)</f>
        <v>$7.95 - $18.95</v>
      </c>
      <c r="F44" s="62" t="s">
        <v>485</v>
      </c>
      <c r="G44" s="73">
        <v>44799</v>
      </c>
      <c r="H44" s="73">
        <v>44806</v>
      </c>
      <c r="I44" s="73">
        <v>44827</v>
      </c>
      <c r="J44" s="74">
        <v>44834</v>
      </c>
      <c r="K44" s="88"/>
    </row>
    <row r="45" spans="1:14" ht="296.25" customHeight="1" x14ac:dyDescent="0.2">
      <c r="A45" s="83" t="s">
        <v>23</v>
      </c>
      <c r="B45" s="62"/>
      <c r="C45" s="113" t="s">
        <v>486</v>
      </c>
      <c r="D45" s="62" t="s">
        <v>16</v>
      </c>
      <c r="E45" s="87" t="s">
        <v>487</v>
      </c>
      <c r="F45" s="62" t="s">
        <v>488</v>
      </c>
      <c r="G45" s="73">
        <v>44806</v>
      </c>
      <c r="H45" s="73">
        <v>44813</v>
      </c>
      <c r="I45" s="73">
        <v>44834</v>
      </c>
      <c r="J45" s="74">
        <v>44840</v>
      </c>
      <c r="K45" s="88">
        <v>4</v>
      </c>
      <c r="N45" s="106"/>
    </row>
    <row r="46" spans="1:14" ht="160" x14ac:dyDescent="0.2">
      <c r="A46" s="83" t="str">
        <f>VLOOKUP(C46,'2021-22 Needs Grid Final'!$C:$N,10,0)</f>
        <v>Spirits</v>
      </c>
      <c r="B46" s="62"/>
      <c r="C46" s="16" t="s">
        <v>19</v>
      </c>
      <c r="D46" s="62" t="str">
        <f>VLOOKUP($C46,'2021-22 Needs Grid Final'!$C:$M,2,0)</f>
        <v>Canada (Ontario)</v>
      </c>
      <c r="E46" s="133" t="s">
        <v>446</v>
      </c>
      <c r="F46" s="62" t="s">
        <v>447</v>
      </c>
      <c r="G46" s="73">
        <v>44813</v>
      </c>
      <c r="H46" s="73">
        <v>44820</v>
      </c>
      <c r="I46" s="73">
        <v>44841</v>
      </c>
      <c r="J46" s="74">
        <v>44847</v>
      </c>
      <c r="K46" s="88">
        <f>VLOOKUP(C46,'2021-22 Needs Grid Final'!$C:$K,9,0)</f>
        <v>4</v>
      </c>
    </row>
    <row r="47" spans="1:14" ht="82.5" customHeight="1" x14ac:dyDescent="0.2">
      <c r="A47" s="83" t="s">
        <v>38</v>
      </c>
      <c r="B47" s="62"/>
      <c r="C47" s="16" t="s">
        <v>489</v>
      </c>
      <c r="D47" s="62" t="s">
        <v>114</v>
      </c>
      <c r="E47" s="62" t="s">
        <v>451</v>
      </c>
      <c r="F47" s="62" t="s">
        <v>490</v>
      </c>
      <c r="G47" s="73">
        <v>44820</v>
      </c>
      <c r="H47" s="73">
        <v>44827</v>
      </c>
      <c r="I47" s="73">
        <v>44848</v>
      </c>
      <c r="J47" s="74">
        <v>44853</v>
      </c>
      <c r="K47" s="88">
        <v>5</v>
      </c>
    </row>
    <row r="48" spans="1:14" ht="96" x14ac:dyDescent="0.2">
      <c r="A48" s="83" t="s">
        <v>38</v>
      </c>
      <c r="B48" s="62"/>
      <c r="C48" s="16" t="s">
        <v>491</v>
      </c>
      <c r="D48" s="62" t="s">
        <v>40</v>
      </c>
      <c r="E48" s="87" t="s">
        <v>492</v>
      </c>
      <c r="F48" s="62" t="s">
        <v>493</v>
      </c>
      <c r="G48" s="73">
        <v>44820</v>
      </c>
      <c r="H48" s="73">
        <v>44827</v>
      </c>
      <c r="I48" s="73">
        <v>44848</v>
      </c>
      <c r="J48" s="74">
        <v>44854</v>
      </c>
      <c r="K48" s="88">
        <v>5</v>
      </c>
    </row>
    <row r="49" spans="1:11" ht="272" x14ac:dyDescent="0.2">
      <c r="A49" s="83" t="str">
        <f>VLOOKUP(C49,'2021-22 Needs Grid Final'!$C:$N,10,0)</f>
        <v>Beer &amp; Cider</v>
      </c>
      <c r="B49" s="89"/>
      <c r="C49" s="113" t="s">
        <v>494</v>
      </c>
      <c r="D49" s="62" t="str">
        <f>VLOOKUP($C49,'2021-22 Needs Grid Final'!$C:$M,2,0)</f>
        <v>All Countries (excluding Ontario Craft Beer)</v>
      </c>
      <c r="E49" s="87" t="str">
        <f>VLOOKUP($C49,'2021-22 Needs Grid Final'!$C:$M,3,0)</f>
        <v>Various</v>
      </c>
      <c r="F49" s="94" t="str">
        <f>VLOOKUP($C49,'2021-22 Needs Grid Final'!$C:$M,4,0)</f>
        <v>Import and Out-of-Province beers, not from Ontario
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P7 through P9.
All tasting/lab and marketing samples must arrive labeled with the NISS or LCBO #. All lab samples go to the attention of Holly Garner.</v>
      </c>
      <c r="G49" s="73">
        <v>44841</v>
      </c>
      <c r="H49" s="73">
        <v>44848</v>
      </c>
      <c r="I49" s="73">
        <v>44869</v>
      </c>
      <c r="J49" s="74">
        <v>44875</v>
      </c>
      <c r="K49" s="88">
        <f>VLOOKUP(C49,'2021-22 Needs Grid Final'!$C:$K,9,0)</f>
        <v>3</v>
      </c>
    </row>
    <row r="50" spans="1:11" ht="89.5" customHeight="1" x14ac:dyDescent="0.2">
      <c r="A50" s="83" t="s">
        <v>38</v>
      </c>
      <c r="B50" s="62"/>
      <c r="C50" s="113" t="s">
        <v>495</v>
      </c>
      <c r="D50" s="62" t="s">
        <v>496</v>
      </c>
      <c r="E50" s="87" t="s">
        <v>497</v>
      </c>
      <c r="F50" s="132" t="s">
        <v>498</v>
      </c>
      <c r="G50" s="73">
        <v>44848</v>
      </c>
      <c r="H50" s="73">
        <v>44855</v>
      </c>
      <c r="I50" s="73">
        <v>44876</v>
      </c>
      <c r="J50" s="74">
        <v>44882</v>
      </c>
      <c r="K50" s="88">
        <v>5</v>
      </c>
    </row>
    <row r="51" spans="1:11" ht="61.5" customHeight="1" x14ac:dyDescent="0.2">
      <c r="A51" s="83" t="s">
        <v>31</v>
      </c>
      <c r="B51" s="62"/>
      <c r="C51" s="113" t="s">
        <v>499</v>
      </c>
      <c r="D51" s="62" t="s">
        <v>20</v>
      </c>
      <c r="E51" s="87" t="s">
        <v>17</v>
      </c>
      <c r="F51" s="62" t="s">
        <v>259</v>
      </c>
      <c r="G51" s="73">
        <v>44855</v>
      </c>
      <c r="H51" s="73">
        <v>44862</v>
      </c>
      <c r="I51" s="73">
        <v>44883</v>
      </c>
      <c r="J51" s="74">
        <v>44888</v>
      </c>
      <c r="K51" s="88">
        <v>5</v>
      </c>
    </row>
    <row r="52" spans="1:11" ht="112" x14ac:dyDescent="0.2">
      <c r="A52" s="83" t="str">
        <f>VLOOKUP(C52,'2021-22 Needs Grid Final'!$C:$N,10,0)</f>
        <v>Beer &amp; Cider</v>
      </c>
      <c r="B52" s="62"/>
      <c r="C52" s="113" t="s">
        <v>217</v>
      </c>
      <c r="D52" s="62" t="str">
        <f>VLOOKUP($C52,'2021-22 Needs Grid Final'!$C:$M,2,0)</f>
        <v>Canada (Ontario)</v>
      </c>
      <c r="E52" s="87" t="str">
        <f>VLOOKUP($C52,'2021-22 Needs Grid Final'!$C:$M,3,0)</f>
        <v>Competitive With Current Assortment</v>
      </c>
      <c r="F52" s="62" t="str">
        <f>VLOOKUP($C52,'2021-22 Needs Grid Final'!$C:$M,4,0)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52" s="73">
        <v>44855</v>
      </c>
      <c r="H52" s="73">
        <v>44862</v>
      </c>
      <c r="I52" s="73">
        <v>44883</v>
      </c>
      <c r="J52" s="74">
        <v>44889</v>
      </c>
      <c r="K52" s="88">
        <f>VLOOKUP(C52,'2021-22 Needs Grid Final'!$C:$K,9,0)</f>
        <v>3</v>
      </c>
    </row>
    <row r="53" spans="1:11" ht="132.75" customHeight="1" x14ac:dyDescent="0.2">
      <c r="A53" s="83" t="str">
        <f>VLOOKUP(C53,'2021-22 Needs Grid Final'!$C:$N,10,0)</f>
        <v>New World Wines</v>
      </c>
      <c r="B53" s="62"/>
      <c r="C53" s="16" t="s">
        <v>264</v>
      </c>
      <c r="D53" s="62" t="str">
        <f>VLOOKUP($C53,'2021-22 Needs Grid Final'!$C:$M,2,0)</f>
        <v>All NW Countries (excludig Ontario)</v>
      </c>
      <c r="E53" s="87" t="str">
        <f>VLOOKUP($C53,'2021-22 Needs Grid Final'!$C:$M,3,0)</f>
        <v>$9.95 - $17.95</v>
      </c>
      <c r="F53" s="62" t="str">
        <f>VLOOKUP($C53,'2021-22 Needs Grid Final'!$C:$M,4,0)</f>
        <v>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  Please note, in accordance with LCBO policy, we will continue to purchase products shipping from source locations.  It is the agent's responsibility to ensure all products submitted adhere to this policy.</v>
      </c>
      <c r="G53" s="73">
        <v>44862</v>
      </c>
      <c r="H53" s="73">
        <v>44869</v>
      </c>
      <c r="I53" s="73">
        <v>44890</v>
      </c>
      <c r="J53" s="74">
        <v>44896</v>
      </c>
      <c r="K53" s="88">
        <f>VLOOKUP(C53,'2021-22 Needs Grid Final'!$C:$K,9,0)</f>
        <v>4</v>
      </c>
    </row>
    <row r="54" spans="1:11" x14ac:dyDescent="0.2">
      <c r="A54" s="83"/>
      <c r="B54" s="62"/>
      <c r="C54" s="88"/>
      <c r="D54" s="62"/>
      <c r="E54" s="87"/>
      <c r="F54" s="62"/>
      <c r="G54" s="73">
        <v>44869</v>
      </c>
      <c r="H54" s="73">
        <v>44877</v>
      </c>
      <c r="I54" s="73">
        <v>44897</v>
      </c>
      <c r="J54" s="74">
        <v>44903</v>
      </c>
      <c r="K54" s="88" t="e">
        <f>VLOOKUP(C54,'2021-22 Needs Grid Final'!$C:$K,9,0)</f>
        <v>#N/A</v>
      </c>
    </row>
    <row r="55" spans="1:11" ht="160" x14ac:dyDescent="0.2">
      <c r="A55" s="83" t="str">
        <f>VLOOKUP(C55,'2021-22 Needs Grid Final'!$C:$N,10,0)</f>
        <v>Beer &amp; Cider</v>
      </c>
      <c r="B55" s="62"/>
      <c r="C55" s="113" t="s">
        <v>500</v>
      </c>
      <c r="D55" s="62" t="str">
        <f>VLOOKUP($C55,'2021-22 Needs Grid Final'!$C:$M,2,0)</f>
        <v>Canada (Ontario)</v>
      </c>
      <c r="E55" s="87" t="str">
        <f>VLOOKUP($C55,'2021-22 Needs Grid Final'!$C:$M,3,0)</f>
        <v>Various</v>
      </c>
      <c r="F55" s="62" t="str">
        <f>VLOOKUP($C55,'2021-22 Needs Grid Final'!$C:$M,4,0)</f>
        <v>Ontario craft seasonal beers appropriate for summer (wheat, fruit beers, saisons, etc.) will be considered. Available for a limited time only.
Sales success from a brewery retail store or on-premise (if applicable) will be considered, along with sales performance of current LCBO listings.
Listing is active in retail – P3 through P6.
All tasting/lab and marketing samples must arrive labeled with the NISS or LCBO #. All lab samples go to the attention of Karen Carter.</v>
      </c>
      <c r="G55" s="105">
        <v>44875</v>
      </c>
      <c r="H55" s="73">
        <v>44883</v>
      </c>
      <c r="I55" s="73">
        <v>44904</v>
      </c>
      <c r="J55" s="74">
        <v>44910</v>
      </c>
      <c r="K55" s="88">
        <f>VLOOKUP(C55,'2021-22 Needs Grid Final'!$C:$K,9,0)</f>
        <v>3</v>
      </c>
    </row>
    <row r="56" spans="1:11" ht="128" x14ac:dyDescent="0.2">
      <c r="A56" s="83" t="str">
        <f>VLOOKUP(C56,'2021-22 Needs Grid Final'!$C:$N,10,0)</f>
        <v>Beer &amp; Cider</v>
      </c>
      <c r="B56" s="62"/>
      <c r="C56" s="113" t="s">
        <v>274</v>
      </c>
      <c r="D56" s="62" t="str">
        <f>VLOOKUP($C56,'2021-22 Needs Grid Final'!$C:$M,2,0)</f>
        <v>Canada (Ontario)</v>
      </c>
      <c r="E56" s="87" t="str">
        <f>VLOOKUP($C56,'2021-22 Needs Grid Final'!$C:$M,3,0)</f>
        <v>Competitive With Current Assortment</v>
      </c>
      <c r="F56" s="62" t="str">
        <f>VLOOKUP($C56,'2021-22 Needs Grid Final'!$C:$M,4,0)</f>
        <v>Submissions for year-round listings from Ontario craft breweries new to the LCBO will be considered. Should have year-round appeal and be positioned as the flagship brand.
Pricing worksheets are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56" s="73">
        <v>44904</v>
      </c>
      <c r="H56" s="73">
        <v>44911</v>
      </c>
      <c r="I56" s="73">
        <v>44932</v>
      </c>
      <c r="J56" s="74">
        <v>44938</v>
      </c>
      <c r="K56" s="88">
        <f>VLOOKUP(C56,'2021-22 Needs Grid Final'!$C:$K,9,0)</f>
        <v>3</v>
      </c>
    </row>
    <row r="57" spans="1:11" ht="124.5" customHeight="1" x14ac:dyDescent="0.2">
      <c r="A57" s="83" t="s">
        <v>31</v>
      </c>
      <c r="B57" s="62"/>
      <c r="C57" s="113" t="s">
        <v>419</v>
      </c>
      <c r="D57" s="62" t="s">
        <v>20</v>
      </c>
      <c r="E57" s="87" t="s">
        <v>341</v>
      </c>
      <c r="F57" s="62" t="s">
        <v>342</v>
      </c>
      <c r="G57" s="73">
        <v>44904</v>
      </c>
      <c r="H57" s="73">
        <v>44911</v>
      </c>
      <c r="I57" s="73">
        <v>44932</v>
      </c>
      <c r="J57" s="74">
        <v>44938</v>
      </c>
      <c r="K57" s="88">
        <v>10</v>
      </c>
    </row>
    <row r="58" spans="1:11" ht="176" x14ac:dyDescent="0.2">
      <c r="A58" s="83" t="str">
        <f>VLOOKUP(C58,'2021-22 Needs Grid Final'!$C:$N,10,0)</f>
        <v>Brown Spirits</v>
      </c>
      <c r="B58" s="62"/>
      <c r="C58" s="16" t="s">
        <v>420</v>
      </c>
      <c r="D58" s="62" t="str">
        <f>VLOOKUP($C58,'2021-22 Needs Grid Final'!$C:$M,2,0)</f>
        <v>All Countries</v>
      </c>
      <c r="E58" s="87" t="s">
        <v>442</v>
      </c>
      <c r="F58" s="62" t="str">
        <f>VLOOKUP($C58,'2021-22 Needs Grid Final'!$C:$M,4,0)</f>
        <v>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Fall turn duration: P8 through P11. 
750mL or 700ml equivalents are encouraged. Distillery features may be considered, meaning 3-5 products from one distillery will be featured. To be considered for a distillery feature, a written proposal must be submitted to the category prior to the pre-submission deadline.   Please note, in accordance with LCBO policy, we will only be purchasing products shipping from source locations.  It is the agent's responsibility to ensure all products submitted adhere to this policy.</v>
      </c>
      <c r="G58" s="73">
        <v>44932</v>
      </c>
      <c r="H58" s="73">
        <v>44939</v>
      </c>
      <c r="I58" s="73">
        <v>44960</v>
      </c>
      <c r="J58" s="74">
        <v>44966</v>
      </c>
      <c r="K58" s="88">
        <f>VLOOKUP(C58,'2021-22 Needs Grid Final'!$C:$K,9,0)</f>
        <v>8</v>
      </c>
    </row>
    <row r="59" spans="1:11" ht="256" x14ac:dyDescent="0.2">
      <c r="A59" s="83" t="str">
        <f>VLOOKUP(C59,'2021-22 Needs Grid Final'!$C:$N,10,0)</f>
        <v>Beer &amp; Cider</v>
      </c>
      <c r="B59" s="62"/>
      <c r="C59" s="113" t="s">
        <v>501</v>
      </c>
      <c r="D59" s="62" t="str">
        <f>VLOOKUP($C59,'2021-22 Needs Grid Final'!$C:$M,2,0)</f>
        <v>All Countries (excluding Ontario Craft Beer)</v>
      </c>
      <c r="E59" s="87" t="str">
        <f>VLOOKUP($C59,'2021-22 Needs Grid Final'!$C:$M,3,0)</f>
        <v>Various</v>
      </c>
      <c r="F59" s="62" t="str">
        <f>VLOOKUP($C59,'2021-22 Needs Grid Final'!$C:$M,4,0)</f>
        <v>Import and Out-of-Province beers, not from Ontario
Products appropriate for the winter season that will appeal to a craft beer enthusiast (imperial stouts, quads, IIPA's,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P10 through P12.
All tasting/lab and marketing samples must arrive labeled with the NISS or LCBO #. All lab samples go to the attention of Holly Garner.</v>
      </c>
      <c r="G59" s="73">
        <v>44939</v>
      </c>
      <c r="H59" s="73">
        <v>44946</v>
      </c>
      <c r="I59" s="73">
        <v>44967</v>
      </c>
      <c r="J59" s="74">
        <v>44973</v>
      </c>
      <c r="K59" s="88">
        <f>VLOOKUP(C59,'2021-22 Needs Grid Final'!$C:$K,9,0)</f>
        <v>3</v>
      </c>
    </row>
    <row r="60" spans="1:11" ht="208" x14ac:dyDescent="0.2">
      <c r="A60" s="83" t="str">
        <f>VLOOKUP(C60,'2021-22 Needs Grid Final'!$C:$N,10,0)</f>
        <v>Beer &amp; Cider</v>
      </c>
      <c r="B60" s="62"/>
      <c r="C60" s="113" t="s">
        <v>287</v>
      </c>
      <c r="D60" s="62" t="str">
        <f>VLOOKUP($C60,'2021-22 Needs Grid Final'!$C:$M,2,0)</f>
        <v>All Countries (excluding Ontario Craft Beer)</v>
      </c>
      <c r="E60" s="87" t="str">
        <f>VLOOKUP($C60,'2021-22 Needs Grid Final'!$C:$M,3,0)</f>
        <v>Competitive With Current Assortment</v>
      </c>
      <c r="F60" s="62" t="str">
        <f>VLOOKUP($C60,'2021-22 Needs Grid Final'!$C:$M,4,0)</f>
        <v>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
In accordance with LCBO policy, we will continue to purchase products shipping from source locations.  It is the agent's responsibility to ensure all products submitted adhere to this policy.
Samples go to Holly Garner with NISS sheet attached to each one.</v>
      </c>
      <c r="G60" s="73">
        <v>44953</v>
      </c>
      <c r="H60" s="73">
        <v>44960</v>
      </c>
      <c r="I60" s="73">
        <v>44981</v>
      </c>
      <c r="J60" s="74">
        <v>44987</v>
      </c>
      <c r="K60" s="88">
        <f>VLOOKUP(C60,'2021-22 Needs Grid Final'!$C:$K,9,0)</f>
        <v>3</v>
      </c>
    </row>
    <row r="61" spans="1:11" ht="112" x14ac:dyDescent="0.2">
      <c r="A61" s="83" t="str">
        <f>VLOOKUP(C61,'2021-22 Needs Grid Final'!$C:$N,10,0)</f>
        <v>All Wines</v>
      </c>
      <c r="B61" s="62"/>
      <c r="C61" s="113" t="s">
        <v>502</v>
      </c>
      <c r="D61" s="62" t="str">
        <f>VLOOKUP($C61,'2021-22 Needs Grid Final'!$C:$M,2,0)</f>
        <v>All Countries</v>
      </c>
      <c r="E61" s="87" t="str">
        <f>VLOOKUP($C61,'2021-22 Needs Grid Final'!$C:$M,3,0)</f>
        <v>Various</v>
      </c>
      <c r="F61" s="62" t="s">
        <v>503</v>
      </c>
      <c r="G61" s="73">
        <v>44960</v>
      </c>
      <c r="H61" s="73">
        <v>44967</v>
      </c>
      <c r="I61" s="73">
        <v>44988</v>
      </c>
      <c r="J61" s="74">
        <v>44994</v>
      </c>
      <c r="K61" s="88">
        <f>VLOOKUP(C61,'2021-22 Needs Grid Final'!$C:$K,9,0)</f>
        <v>25</v>
      </c>
    </row>
    <row r="62" spans="1:11" ht="128" x14ac:dyDescent="0.2">
      <c r="A62" s="83" t="str">
        <f>VLOOKUP(C62,'2021-22 Needs Grid Final'!$C:$N,10,0)</f>
        <v>Beer &amp; Cider</v>
      </c>
      <c r="B62" s="62"/>
      <c r="C62" s="113" t="s">
        <v>421</v>
      </c>
      <c r="D62" s="62" t="str">
        <f>VLOOKUP($C62,'2021-22 Needs Grid Final'!$C:$M,2,0)</f>
        <v>All countries</v>
      </c>
      <c r="E62" s="87" t="str">
        <f>VLOOKUP($C62,'2021-22 Needs Grid Final'!$C:$M,3,0)</f>
        <v>Various</v>
      </c>
      <c r="F62" s="62" t="s">
        <v>504</v>
      </c>
      <c r="G62" s="73">
        <v>44960</v>
      </c>
      <c r="H62" s="73">
        <v>44967</v>
      </c>
      <c r="I62" s="73">
        <v>44988</v>
      </c>
      <c r="J62" s="74">
        <v>44994</v>
      </c>
      <c r="K62" s="88">
        <f>VLOOKUP(C62,'2021-22 Needs Grid Final'!$C:$K,9,0)</f>
        <v>25</v>
      </c>
    </row>
    <row r="63" spans="1:11" ht="80" x14ac:dyDescent="0.2">
      <c r="A63" s="83" t="str">
        <f>VLOOKUP(C63,'2021-22 Needs Grid Final'!$C:$N,10,0)</f>
        <v>Spirits</v>
      </c>
      <c r="B63" s="62"/>
      <c r="C63" s="113" t="s">
        <v>291</v>
      </c>
      <c r="D63" s="62" t="str">
        <f>VLOOKUP($C63,'2021-22 Needs Grid Final'!$C:$M,2,0)</f>
        <v>All Countries</v>
      </c>
      <c r="E63" s="87" t="str">
        <f>VLOOKUP($C63,'2021-22 Needs Grid Final'!$C:$M,3,0)</f>
        <v>Various</v>
      </c>
      <c r="F63" s="62" t="s">
        <v>505</v>
      </c>
      <c r="G63" s="73">
        <v>44960</v>
      </c>
      <c r="H63" s="73">
        <v>44967</v>
      </c>
      <c r="I63" s="73">
        <v>44988</v>
      </c>
      <c r="J63" s="74">
        <v>44994</v>
      </c>
      <c r="K63" s="88">
        <f>VLOOKUP(C63,'2021-22 Needs Grid Final'!$C:$K,9,0)</f>
        <v>25</v>
      </c>
    </row>
    <row r="64" spans="1:11" ht="128" x14ac:dyDescent="0.2">
      <c r="A64" s="83" t="str">
        <f>VLOOKUP(C64,'2021-22 Needs Grid Final'!$C:$N,10,0)</f>
        <v>Brown spirits</v>
      </c>
      <c r="B64" s="62"/>
      <c r="C64" s="44" t="s">
        <v>425</v>
      </c>
      <c r="D64" s="62" t="str">
        <f>VLOOKUP($C64,'2021-22 Needs Grid Final'!$C:$M,2,0)</f>
        <v>All Countries</v>
      </c>
      <c r="E64" s="87" t="s">
        <v>506</v>
      </c>
      <c r="F64" s="62" t="str">
        <f>VLOOKUP($C64,'2021-22 Needs Grid Final'!$C:$M,4,0)</f>
        <v>Focus is on premium and deluxe products in the following sets: Cognac, Armagnac, Calvados, Grappa, Deluxe Brandy, and Liqueurs. These products will be purchased on a one-shot and seasonal basis, and will be merchandised in store section or as an e-comm exclusive. Preference may be given to products that reflect the newest flavour and cocktail trends, are exciting brand extensions or fill a need missing from our existing portfolio.  
Please note, in accordance with LCBO policy, we will continue to purchase products shipping from source locations.  It is the agent's responsibility to ensure all products submitted adhere to this policy.</v>
      </c>
      <c r="G64" s="73">
        <v>44967</v>
      </c>
      <c r="H64" s="73">
        <v>44974</v>
      </c>
      <c r="I64" s="73">
        <v>44995</v>
      </c>
      <c r="J64" s="74">
        <v>45001</v>
      </c>
      <c r="K64" s="88">
        <f>VLOOKUP(C64,'2021-22 Needs Grid Final'!$C:$K,9,0)</f>
        <v>6</v>
      </c>
    </row>
    <row r="65" spans="1:11" ht="160" x14ac:dyDescent="0.2">
      <c r="A65" s="83" t="str">
        <f>VLOOKUP(C65,'2021-22 Needs Grid Final'!$C:$N,10,0)</f>
        <v>Spirits</v>
      </c>
      <c r="B65" s="89"/>
      <c r="C65" s="16" t="s">
        <v>19</v>
      </c>
      <c r="D65" s="62" t="str">
        <f>VLOOKUP($C65,'2021-22 Needs Grid Final'!$C:$M,2,0)</f>
        <v>Canada (Ontario)</v>
      </c>
      <c r="E65" s="133" t="s">
        <v>446</v>
      </c>
      <c r="F65" s="62" t="s">
        <v>447</v>
      </c>
      <c r="G65" s="73">
        <v>44974</v>
      </c>
      <c r="H65" s="73">
        <v>44981</v>
      </c>
      <c r="I65" s="73">
        <v>45002</v>
      </c>
      <c r="J65" s="74">
        <v>45008</v>
      </c>
      <c r="K65" s="88">
        <f>VLOOKUP(C65,'2021-22 Needs Grid Final'!$C:$K,9,0)</f>
        <v>4</v>
      </c>
    </row>
  </sheetData>
  <autoFilter ref="A2:N65" xr:uid="{B525433B-A115-437F-B1C4-4C2121668D0A}"/>
  <customSheetViews>
    <customSheetView guid="{D60E86EB-F5F3-43AC-A4F6-D4B3DC453DD2}" scale="80">
      <selection activeCell="D3" sqref="D3"/>
      <pageMargins left="0" right="0" top="0" bottom="0" header="0" footer="0"/>
    </customSheetView>
    <customSheetView guid="{185A5CD5-3184-493D-8586-15BEEE1E3F5A}" scale="90">
      <selection activeCell="F5" sqref="F5"/>
      <pageMargins left="0" right="0" top="0" bottom="0" header="0" footer="0"/>
    </customSheetView>
  </customSheetView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4E39-55F5-4669-B665-30C667ACF0DA}">
  <sheetPr>
    <tabColor rgb="FF00B050"/>
  </sheetPr>
  <dimension ref="A1:K70"/>
  <sheetViews>
    <sheetView tabSelected="1" topLeftCell="A8" zoomScale="80" zoomScaleNormal="80" workbookViewId="0">
      <selection activeCell="A26" sqref="A26:K26"/>
    </sheetView>
  </sheetViews>
  <sheetFormatPr baseColWidth="10" defaultColWidth="8.83203125" defaultRowHeight="15" x14ac:dyDescent="0.2"/>
  <cols>
    <col min="3" max="3" width="19.83203125" customWidth="1"/>
    <col min="4" max="4" width="14.1640625" customWidth="1"/>
    <col min="5" max="5" width="15.5" customWidth="1"/>
    <col min="6" max="6" width="80.5" customWidth="1"/>
    <col min="7" max="10" width="13.5" customWidth="1"/>
  </cols>
  <sheetData>
    <row r="1" spans="1:11" ht="22" thickBot="1" x14ac:dyDescent="0.3">
      <c r="A1" s="97" t="s">
        <v>507</v>
      </c>
    </row>
    <row r="2" spans="1:11" ht="49.5" customHeight="1" thickBot="1" x14ac:dyDescent="0.25">
      <c r="A2" s="50" t="s">
        <v>0</v>
      </c>
      <c r="B2" s="51" t="s">
        <v>1</v>
      </c>
      <c r="C2" s="51" t="s">
        <v>2</v>
      </c>
      <c r="D2" s="51" t="s">
        <v>3</v>
      </c>
      <c r="E2" s="51" t="s">
        <v>4</v>
      </c>
      <c r="F2" s="51" t="s">
        <v>5</v>
      </c>
      <c r="G2" s="52" t="s">
        <v>6</v>
      </c>
      <c r="H2" s="52" t="s">
        <v>7</v>
      </c>
      <c r="I2" s="52" t="s">
        <v>8</v>
      </c>
      <c r="J2" s="53" t="s">
        <v>9</v>
      </c>
      <c r="K2" s="76" t="s">
        <v>11</v>
      </c>
    </row>
    <row r="3" spans="1:11" s="75" customFormat="1" ht="48" x14ac:dyDescent="0.2">
      <c r="A3" s="83" t="s">
        <v>31</v>
      </c>
      <c r="B3" s="87">
        <v>3423</v>
      </c>
      <c r="C3" s="88" t="s">
        <v>427</v>
      </c>
      <c r="D3" s="62" t="s">
        <v>392</v>
      </c>
      <c r="E3" s="87" t="s">
        <v>17</v>
      </c>
      <c r="F3" s="62" t="s">
        <v>239</v>
      </c>
      <c r="G3" s="73">
        <v>44624</v>
      </c>
      <c r="H3" s="73">
        <v>44631</v>
      </c>
      <c r="I3" s="73">
        <v>44652</v>
      </c>
      <c r="J3" s="74">
        <v>44657</v>
      </c>
      <c r="K3" s="88">
        <v>5</v>
      </c>
    </row>
    <row r="4" spans="1:11" s="75" customFormat="1" ht="67.5" customHeight="1" x14ac:dyDescent="0.2">
      <c r="A4" s="83" t="s">
        <v>48</v>
      </c>
      <c r="B4" s="87">
        <v>3424</v>
      </c>
      <c r="C4" s="88" t="s">
        <v>428</v>
      </c>
      <c r="D4" s="62" t="s">
        <v>429</v>
      </c>
      <c r="E4" s="87" t="s">
        <v>276</v>
      </c>
      <c r="F4" s="62" t="s">
        <v>431</v>
      </c>
      <c r="G4" s="73">
        <v>44624</v>
      </c>
      <c r="H4" s="73">
        <v>44631</v>
      </c>
      <c r="I4" s="73">
        <v>44652</v>
      </c>
      <c r="J4" s="74">
        <v>44658</v>
      </c>
      <c r="K4" s="88">
        <v>4</v>
      </c>
    </row>
    <row r="5" spans="1:11" s="75" customFormat="1" ht="132" customHeight="1" x14ac:dyDescent="0.2">
      <c r="A5" s="143" t="s">
        <v>27</v>
      </c>
      <c r="B5" s="144">
        <v>3425</v>
      </c>
      <c r="C5" s="145" t="s">
        <v>508</v>
      </c>
      <c r="D5" s="143" t="s">
        <v>16</v>
      </c>
      <c r="E5" s="144" t="s">
        <v>41</v>
      </c>
      <c r="F5" s="143" t="s">
        <v>509</v>
      </c>
      <c r="G5" s="146">
        <v>44624</v>
      </c>
      <c r="H5" s="146">
        <v>44631</v>
      </c>
      <c r="I5" s="146">
        <v>44652</v>
      </c>
      <c r="J5" s="147">
        <v>44658</v>
      </c>
      <c r="K5" s="145">
        <v>4</v>
      </c>
    </row>
    <row r="6" spans="1:11" s="75" customFormat="1" ht="66" customHeight="1" x14ac:dyDescent="0.2">
      <c r="A6" s="83" t="s">
        <v>48</v>
      </c>
      <c r="B6" s="87">
        <v>3426</v>
      </c>
      <c r="C6" s="88" t="s">
        <v>435</v>
      </c>
      <c r="D6" s="62" t="s">
        <v>436</v>
      </c>
      <c r="E6" s="87" t="s">
        <v>510</v>
      </c>
      <c r="F6" s="62" t="s">
        <v>438</v>
      </c>
      <c r="G6" s="73">
        <v>44638</v>
      </c>
      <c r="H6" s="73">
        <v>44645</v>
      </c>
      <c r="I6" s="105">
        <v>44665</v>
      </c>
      <c r="J6" s="74">
        <v>44672</v>
      </c>
      <c r="K6" s="88">
        <v>4</v>
      </c>
    </row>
    <row r="7" spans="1:11" s="75" customFormat="1" ht="129" customHeight="1" x14ac:dyDescent="0.2">
      <c r="A7" s="83" t="s">
        <v>31</v>
      </c>
      <c r="B7" s="87">
        <v>3427</v>
      </c>
      <c r="C7" s="88" t="s">
        <v>440</v>
      </c>
      <c r="D7" s="62" t="s">
        <v>392</v>
      </c>
      <c r="E7" s="87" t="s">
        <v>17</v>
      </c>
      <c r="F7" s="62" t="s">
        <v>511</v>
      </c>
      <c r="G7" s="73">
        <v>44652</v>
      </c>
      <c r="H7" s="73">
        <v>44659</v>
      </c>
      <c r="I7" s="73">
        <v>44680</v>
      </c>
      <c r="J7" s="74">
        <v>44686</v>
      </c>
      <c r="K7" s="88">
        <v>10</v>
      </c>
    </row>
    <row r="8" spans="1:11" s="75" customFormat="1" ht="144.75" customHeight="1" x14ac:dyDescent="0.2">
      <c r="A8" s="83" t="s">
        <v>38</v>
      </c>
      <c r="B8" s="87">
        <v>3428</v>
      </c>
      <c r="C8" s="88" t="s">
        <v>440</v>
      </c>
      <c r="D8" s="62" t="s">
        <v>395</v>
      </c>
      <c r="E8" s="87" t="s">
        <v>17</v>
      </c>
      <c r="F8" s="62" t="s">
        <v>441</v>
      </c>
      <c r="G8" s="73">
        <v>44652</v>
      </c>
      <c r="H8" s="73">
        <v>44659</v>
      </c>
      <c r="I8" s="73">
        <v>44680</v>
      </c>
      <c r="J8" s="74">
        <v>44686</v>
      </c>
      <c r="K8" s="88">
        <v>10</v>
      </c>
    </row>
    <row r="9" spans="1:11" s="75" customFormat="1" ht="143.25" customHeight="1" x14ac:dyDescent="0.2">
      <c r="A9" s="143" t="s">
        <v>48</v>
      </c>
      <c r="B9" s="144">
        <v>3429</v>
      </c>
      <c r="C9" s="145" t="s">
        <v>440</v>
      </c>
      <c r="D9" s="143" t="s">
        <v>394</v>
      </c>
      <c r="E9" s="144" t="s">
        <v>17</v>
      </c>
      <c r="F9" s="143" t="s">
        <v>441</v>
      </c>
      <c r="G9" s="146">
        <v>44652</v>
      </c>
      <c r="H9" s="146">
        <v>44659</v>
      </c>
      <c r="I9" s="146">
        <v>44680</v>
      </c>
      <c r="J9" s="147">
        <v>44686</v>
      </c>
      <c r="K9" s="145">
        <v>10</v>
      </c>
    </row>
    <row r="10" spans="1:11" s="75" customFormat="1" ht="103.5" customHeight="1" x14ac:dyDescent="0.2">
      <c r="A10" s="83" t="s">
        <v>38</v>
      </c>
      <c r="B10" s="87">
        <v>3430</v>
      </c>
      <c r="C10" s="88" t="s">
        <v>443</v>
      </c>
      <c r="D10" s="62" t="s">
        <v>65</v>
      </c>
      <c r="E10" s="87" t="s">
        <v>444</v>
      </c>
      <c r="F10" s="129" t="s">
        <v>512</v>
      </c>
      <c r="G10" s="105">
        <v>44672</v>
      </c>
      <c r="H10" s="73">
        <v>44680</v>
      </c>
      <c r="I10" s="73">
        <v>44701</v>
      </c>
      <c r="J10" s="74">
        <v>44707</v>
      </c>
      <c r="K10" s="88">
        <v>5</v>
      </c>
    </row>
    <row r="11" spans="1:11" s="75" customFormat="1" ht="101.25" customHeight="1" x14ac:dyDescent="0.2">
      <c r="A11" s="83" t="s">
        <v>38</v>
      </c>
      <c r="B11" s="87">
        <v>3431</v>
      </c>
      <c r="C11" s="88" t="s">
        <v>450</v>
      </c>
      <c r="D11" s="128" t="s">
        <v>114</v>
      </c>
      <c r="E11" s="87" t="s">
        <v>513</v>
      </c>
      <c r="F11" s="94" t="s">
        <v>452</v>
      </c>
      <c r="G11" s="73">
        <v>44694</v>
      </c>
      <c r="H11" s="73">
        <v>44701</v>
      </c>
      <c r="I11" s="73">
        <v>44722</v>
      </c>
      <c r="J11" s="74">
        <v>44728</v>
      </c>
      <c r="K11" s="88">
        <v>4</v>
      </c>
    </row>
    <row r="12" spans="1:11" s="75" customFormat="1" ht="48" x14ac:dyDescent="0.2">
      <c r="A12" s="83" t="s">
        <v>460</v>
      </c>
      <c r="B12" s="87">
        <v>3432</v>
      </c>
      <c r="C12" s="88" t="s">
        <v>461</v>
      </c>
      <c r="D12" s="62" t="s">
        <v>392</v>
      </c>
      <c r="E12" s="87" t="s">
        <v>17</v>
      </c>
      <c r="F12" s="62" t="s">
        <v>239</v>
      </c>
      <c r="G12" s="73">
        <v>44729</v>
      </c>
      <c r="H12" s="73">
        <v>44736</v>
      </c>
      <c r="I12" s="73">
        <v>44757</v>
      </c>
      <c r="J12" s="74">
        <v>44763</v>
      </c>
      <c r="K12" s="88">
        <v>5</v>
      </c>
    </row>
    <row r="13" spans="1:11" s="75" customFormat="1" ht="126" customHeight="1" x14ac:dyDescent="0.2">
      <c r="A13" s="137" t="s">
        <v>38</v>
      </c>
      <c r="B13" s="87">
        <v>3433</v>
      </c>
      <c r="C13" s="88" t="s">
        <v>514</v>
      </c>
      <c r="D13" s="128" t="s">
        <v>40</v>
      </c>
      <c r="E13" s="139" t="s">
        <v>92</v>
      </c>
      <c r="F13" s="138" t="s">
        <v>466</v>
      </c>
      <c r="G13" s="73">
        <v>44750</v>
      </c>
      <c r="H13" s="73">
        <v>44757</v>
      </c>
      <c r="I13" s="73">
        <v>44778</v>
      </c>
      <c r="J13" s="74">
        <v>44784</v>
      </c>
      <c r="K13" s="88">
        <v>5</v>
      </c>
    </row>
    <row r="14" spans="1:11" s="75" customFormat="1" ht="126" customHeight="1" x14ac:dyDescent="0.2">
      <c r="A14" s="83" t="s">
        <v>31</v>
      </c>
      <c r="B14" s="87">
        <v>3434</v>
      </c>
      <c r="C14" s="88" t="s">
        <v>468</v>
      </c>
      <c r="D14" s="62" t="s">
        <v>392</v>
      </c>
      <c r="E14" s="87" t="s">
        <v>17</v>
      </c>
      <c r="F14" s="94" t="s">
        <v>515</v>
      </c>
      <c r="G14" s="73">
        <v>44764</v>
      </c>
      <c r="H14" s="73">
        <v>44771</v>
      </c>
      <c r="I14" s="73">
        <v>44792</v>
      </c>
      <c r="J14" s="74">
        <v>44798</v>
      </c>
      <c r="K14" s="88">
        <v>10</v>
      </c>
    </row>
    <row r="15" spans="1:11" s="75" customFormat="1" ht="139.5" customHeight="1" x14ac:dyDescent="0.2">
      <c r="A15" s="83" t="s">
        <v>38</v>
      </c>
      <c r="B15" s="87">
        <v>3435</v>
      </c>
      <c r="C15" s="88" t="s">
        <v>468</v>
      </c>
      <c r="D15" s="62" t="s">
        <v>395</v>
      </c>
      <c r="E15" s="87" t="s">
        <v>17</v>
      </c>
      <c r="F15" s="62" t="s">
        <v>469</v>
      </c>
      <c r="G15" s="73">
        <v>44764</v>
      </c>
      <c r="H15" s="73">
        <v>44771</v>
      </c>
      <c r="I15" s="73">
        <v>44792</v>
      </c>
      <c r="J15" s="74">
        <v>44798</v>
      </c>
      <c r="K15" s="88">
        <v>10</v>
      </c>
    </row>
    <row r="16" spans="1:11" s="75" customFormat="1" ht="142.5" customHeight="1" x14ac:dyDescent="0.2">
      <c r="A16" s="143" t="s">
        <v>48</v>
      </c>
      <c r="B16" s="144">
        <v>3436</v>
      </c>
      <c r="C16" s="145" t="s">
        <v>468</v>
      </c>
      <c r="D16" s="143" t="s">
        <v>394</v>
      </c>
      <c r="E16" s="144" t="s">
        <v>17</v>
      </c>
      <c r="F16" s="143" t="s">
        <v>469</v>
      </c>
      <c r="G16" s="146">
        <v>44764</v>
      </c>
      <c r="H16" s="146">
        <v>44771</v>
      </c>
      <c r="I16" s="146">
        <v>44792</v>
      </c>
      <c r="J16" s="147">
        <v>44798</v>
      </c>
      <c r="K16" s="145">
        <v>10</v>
      </c>
    </row>
    <row r="17" spans="1:11" s="75" customFormat="1" ht="141" customHeight="1" x14ac:dyDescent="0.2">
      <c r="A17" s="148" t="s">
        <v>27</v>
      </c>
      <c r="B17" s="149">
        <v>3440</v>
      </c>
      <c r="C17" s="150" t="s">
        <v>470</v>
      </c>
      <c r="D17" s="148" t="s">
        <v>16</v>
      </c>
      <c r="E17" s="149" t="s">
        <v>17</v>
      </c>
      <c r="F17" s="148" t="s">
        <v>471</v>
      </c>
      <c r="G17" s="146">
        <v>44764</v>
      </c>
      <c r="H17" s="146">
        <v>44771</v>
      </c>
      <c r="I17" s="146">
        <v>44792</v>
      </c>
      <c r="J17" s="147">
        <v>44798</v>
      </c>
      <c r="K17" s="145">
        <v>3</v>
      </c>
    </row>
    <row r="18" spans="1:11" s="75" customFormat="1" ht="48" x14ac:dyDescent="0.2">
      <c r="A18" s="83" t="s">
        <v>31</v>
      </c>
      <c r="B18" s="87">
        <v>3443</v>
      </c>
      <c r="C18" s="88" t="s">
        <v>146</v>
      </c>
      <c r="D18" s="62" t="s">
        <v>392</v>
      </c>
      <c r="E18" s="87" t="s">
        <v>513</v>
      </c>
      <c r="F18" s="62" t="s">
        <v>476</v>
      </c>
      <c r="G18" s="73">
        <v>44778</v>
      </c>
      <c r="H18" s="73">
        <v>44785</v>
      </c>
      <c r="I18" s="73">
        <v>44806</v>
      </c>
      <c r="J18" s="74">
        <v>44811</v>
      </c>
      <c r="K18" s="88">
        <v>10</v>
      </c>
    </row>
    <row r="19" spans="1:11" s="75" customFormat="1" ht="132.75" customHeight="1" x14ac:dyDescent="0.2">
      <c r="A19" s="143" t="s">
        <v>27</v>
      </c>
      <c r="B19" s="144">
        <v>3446</v>
      </c>
      <c r="C19" s="145" t="s">
        <v>236</v>
      </c>
      <c r="D19" s="143" t="s">
        <v>16</v>
      </c>
      <c r="E19" s="144" t="s">
        <v>86</v>
      </c>
      <c r="F19" s="143" t="s">
        <v>485</v>
      </c>
      <c r="G19" s="146">
        <v>44799</v>
      </c>
      <c r="H19" s="146">
        <v>44806</v>
      </c>
      <c r="I19" s="146">
        <v>44827</v>
      </c>
      <c r="J19" s="147">
        <v>44834</v>
      </c>
      <c r="K19" s="145">
        <v>10</v>
      </c>
    </row>
    <row r="20" spans="1:11" s="75" customFormat="1" ht="96.75" customHeight="1" x14ac:dyDescent="0.2">
      <c r="A20" s="83" t="s">
        <v>38</v>
      </c>
      <c r="B20" s="87">
        <v>3449</v>
      </c>
      <c r="C20" s="88" t="s">
        <v>489</v>
      </c>
      <c r="D20" s="62" t="s">
        <v>114</v>
      </c>
      <c r="E20" s="87" t="s">
        <v>513</v>
      </c>
      <c r="F20" s="62" t="s">
        <v>490</v>
      </c>
      <c r="G20" s="73">
        <v>44820</v>
      </c>
      <c r="H20" s="73">
        <v>44827</v>
      </c>
      <c r="I20" s="73">
        <v>44848</v>
      </c>
      <c r="J20" s="74">
        <v>44853</v>
      </c>
      <c r="K20" s="88">
        <v>5</v>
      </c>
    </row>
    <row r="21" spans="1:11" s="75" customFormat="1" ht="99" customHeight="1" x14ac:dyDescent="0.2">
      <c r="A21" s="83" t="s">
        <v>38</v>
      </c>
      <c r="B21" s="87">
        <v>3451</v>
      </c>
      <c r="C21" s="88" t="s">
        <v>516</v>
      </c>
      <c r="D21" s="62" t="s">
        <v>40</v>
      </c>
      <c r="E21" s="87" t="s">
        <v>517</v>
      </c>
      <c r="F21" s="62" t="s">
        <v>493</v>
      </c>
      <c r="G21" s="73">
        <v>44820</v>
      </c>
      <c r="H21" s="73">
        <v>44827</v>
      </c>
      <c r="I21" s="73">
        <v>44848</v>
      </c>
      <c r="J21" s="74">
        <v>44854</v>
      </c>
      <c r="K21" s="88">
        <v>5</v>
      </c>
    </row>
    <row r="22" spans="1:11" s="75" customFormat="1" ht="99" customHeight="1" x14ac:dyDescent="0.2">
      <c r="A22" s="83" t="s">
        <v>38</v>
      </c>
      <c r="B22" s="87">
        <v>3452</v>
      </c>
      <c r="C22" s="88" t="s">
        <v>518</v>
      </c>
      <c r="D22" s="62" t="s">
        <v>496</v>
      </c>
      <c r="E22" s="87" t="s">
        <v>497</v>
      </c>
      <c r="F22" s="132" t="s">
        <v>498</v>
      </c>
      <c r="G22" s="73">
        <v>44848</v>
      </c>
      <c r="H22" s="73">
        <v>44855</v>
      </c>
      <c r="I22" s="73">
        <v>44875</v>
      </c>
      <c r="J22" s="74">
        <v>44882</v>
      </c>
      <c r="K22" s="88">
        <v>5</v>
      </c>
    </row>
    <row r="23" spans="1:11" s="75" customFormat="1" ht="48" x14ac:dyDescent="0.2">
      <c r="A23" s="83" t="s">
        <v>31</v>
      </c>
      <c r="B23" s="87">
        <v>3454</v>
      </c>
      <c r="C23" s="88" t="s">
        <v>499</v>
      </c>
      <c r="D23" s="62" t="s">
        <v>392</v>
      </c>
      <c r="E23" s="87" t="s">
        <v>17</v>
      </c>
      <c r="F23" s="62" t="s">
        <v>259</v>
      </c>
      <c r="G23" s="73">
        <v>44855</v>
      </c>
      <c r="H23" s="73">
        <v>44862</v>
      </c>
      <c r="I23" s="73">
        <v>44883</v>
      </c>
      <c r="J23" s="74">
        <v>44888</v>
      </c>
      <c r="K23" s="88">
        <v>5</v>
      </c>
    </row>
    <row r="24" spans="1:11" s="75" customFormat="1" ht="129" customHeight="1" x14ac:dyDescent="0.2">
      <c r="A24" s="143" t="s">
        <v>48</v>
      </c>
      <c r="B24" s="144">
        <v>3457</v>
      </c>
      <c r="C24" s="145" t="s">
        <v>264</v>
      </c>
      <c r="D24" s="143" t="s">
        <v>265</v>
      </c>
      <c r="E24" s="144" t="s">
        <v>120</v>
      </c>
      <c r="F24" s="143" t="s">
        <v>519</v>
      </c>
      <c r="G24" s="146">
        <v>44862</v>
      </c>
      <c r="H24" s="146">
        <v>44869</v>
      </c>
      <c r="I24" s="146">
        <v>44890</v>
      </c>
      <c r="J24" s="147">
        <v>44896</v>
      </c>
      <c r="K24" s="145">
        <v>4</v>
      </c>
    </row>
    <row r="25" spans="1:11" s="75" customFormat="1" ht="39.75" customHeight="1" x14ac:dyDescent="0.2">
      <c r="A25" s="83" t="s">
        <v>31</v>
      </c>
      <c r="B25" s="87">
        <v>3458</v>
      </c>
      <c r="C25" s="88" t="s">
        <v>419</v>
      </c>
      <c r="D25" s="62" t="s">
        <v>392</v>
      </c>
      <c r="E25" s="87" t="s">
        <v>341</v>
      </c>
      <c r="F25" s="62" t="s">
        <v>342</v>
      </c>
      <c r="G25" s="73">
        <v>44904</v>
      </c>
      <c r="H25" s="73">
        <v>44911</v>
      </c>
      <c r="I25" s="73">
        <v>44932</v>
      </c>
      <c r="J25" s="74">
        <v>44938</v>
      </c>
      <c r="K25" s="88">
        <v>10</v>
      </c>
    </row>
    <row r="26" spans="1:11" s="75" customFormat="1" ht="127.5" customHeight="1" x14ac:dyDescent="0.2">
      <c r="A26" s="143" t="s">
        <v>27</v>
      </c>
      <c r="B26" s="144">
        <v>3460</v>
      </c>
      <c r="C26" s="145" t="s">
        <v>502</v>
      </c>
      <c r="D26" s="143" t="s">
        <v>16</v>
      </c>
      <c r="E26" s="144" t="s">
        <v>17</v>
      </c>
      <c r="F26" s="143" t="s">
        <v>520</v>
      </c>
      <c r="G26" s="146">
        <v>44960</v>
      </c>
      <c r="H26" s="146">
        <v>44967</v>
      </c>
      <c r="I26" s="146">
        <v>44988</v>
      </c>
      <c r="J26" s="147">
        <v>44994</v>
      </c>
      <c r="K26" s="145">
        <v>25</v>
      </c>
    </row>
    <row r="29" spans="1:11" ht="22" thickBot="1" x14ac:dyDescent="0.3">
      <c r="A29" s="97" t="s">
        <v>521</v>
      </c>
    </row>
    <row r="30" spans="1:11" ht="46" thickBot="1" x14ac:dyDescent="0.25">
      <c r="A30" s="50" t="s">
        <v>0</v>
      </c>
      <c r="B30" s="51" t="s">
        <v>1</v>
      </c>
      <c r="C30" s="51" t="s">
        <v>2</v>
      </c>
      <c r="D30" s="51" t="s">
        <v>3</v>
      </c>
      <c r="E30" s="51" t="s">
        <v>4</v>
      </c>
      <c r="F30" s="51" t="s">
        <v>5</v>
      </c>
      <c r="G30" s="52" t="s">
        <v>6</v>
      </c>
      <c r="H30" s="52" t="s">
        <v>7</v>
      </c>
      <c r="I30" s="52" t="s">
        <v>8</v>
      </c>
      <c r="J30" s="53" t="s">
        <v>9</v>
      </c>
      <c r="K30" s="76" t="s">
        <v>11</v>
      </c>
    </row>
    <row r="31" spans="1:11" ht="144" x14ac:dyDescent="0.2">
      <c r="A31" s="83" t="s">
        <v>194</v>
      </c>
      <c r="B31" s="62">
        <v>3415</v>
      </c>
      <c r="C31" s="16" t="s">
        <v>397</v>
      </c>
      <c r="D31" s="62" t="s">
        <v>16</v>
      </c>
      <c r="E31" s="87" t="s">
        <v>442</v>
      </c>
      <c r="F31" s="62" t="s">
        <v>522</v>
      </c>
      <c r="G31" s="73">
        <v>44659</v>
      </c>
      <c r="H31" s="105">
        <v>44665</v>
      </c>
      <c r="I31" s="73">
        <v>44687</v>
      </c>
      <c r="J31" s="74">
        <v>44693</v>
      </c>
      <c r="K31" s="88">
        <v>8</v>
      </c>
    </row>
    <row r="32" spans="1:11" ht="160" x14ac:dyDescent="0.2">
      <c r="A32" s="83" t="s">
        <v>14</v>
      </c>
      <c r="B32" s="62">
        <v>3438</v>
      </c>
      <c r="C32" s="16" t="s">
        <v>19</v>
      </c>
      <c r="D32" s="62" t="s">
        <v>20</v>
      </c>
      <c r="E32" s="133" t="s">
        <v>446</v>
      </c>
      <c r="F32" s="62" t="s">
        <v>447</v>
      </c>
      <c r="G32" s="73">
        <v>44687</v>
      </c>
      <c r="H32" s="73">
        <v>44694</v>
      </c>
      <c r="I32" s="73">
        <v>44715</v>
      </c>
      <c r="J32" s="74">
        <v>44721</v>
      </c>
      <c r="K32" s="88">
        <v>4</v>
      </c>
    </row>
    <row r="33" spans="1:11" ht="272" x14ac:dyDescent="0.2">
      <c r="A33" s="122" t="s">
        <v>23</v>
      </c>
      <c r="B33" s="126">
        <v>3439</v>
      </c>
      <c r="C33" s="16" t="s">
        <v>83</v>
      </c>
      <c r="D33" s="124" t="s">
        <v>16</v>
      </c>
      <c r="E33" s="124" t="s">
        <v>448</v>
      </c>
      <c r="F33" s="124" t="s">
        <v>449</v>
      </c>
      <c r="G33" s="73">
        <v>44687</v>
      </c>
      <c r="H33" s="73">
        <v>44694</v>
      </c>
      <c r="I33" s="73">
        <v>44715</v>
      </c>
      <c r="J33" s="74">
        <v>44721</v>
      </c>
      <c r="K33" s="88">
        <v>4</v>
      </c>
    </row>
    <row r="34" spans="1:11" ht="240" x14ac:dyDescent="0.2">
      <c r="A34" s="83" t="s">
        <v>23</v>
      </c>
      <c r="B34" s="62">
        <v>3441</v>
      </c>
      <c r="C34" s="16" t="s">
        <v>61</v>
      </c>
      <c r="D34" s="62" t="s">
        <v>16</v>
      </c>
      <c r="E34" s="87" t="s">
        <v>453</v>
      </c>
      <c r="F34" s="62" t="s">
        <v>454</v>
      </c>
      <c r="G34" s="73">
        <v>44701</v>
      </c>
      <c r="H34" s="73">
        <v>44708</v>
      </c>
      <c r="I34" s="73">
        <v>44729</v>
      </c>
      <c r="J34" s="74">
        <v>44735</v>
      </c>
      <c r="K34" s="88">
        <v>4</v>
      </c>
    </row>
    <row r="35" spans="1:11" ht="128" x14ac:dyDescent="0.2">
      <c r="A35" s="83" t="s">
        <v>14</v>
      </c>
      <c r="B35" s="62">
        <v>3416</v>
      </c>
      <c r="C35" s="16" t="s">
        <v>455</v>
      </c>
      <c r="D35" s="62" t="s">
        <v>16</v>
      </c>
      <c r="E35" s="87" t="s">
        <v>456</v>
      </c>
      <c r="F35" s="62" t="s">
        <v>457</v>
      </c>
      <c r="G35" s="123">
        <v>44736</v>
      </c>
      <c r="H35" s="123">
        <v>44750</v>
      </c>
      <c r="I35" s="123">
        <v>44771</v>
      </c>
      <c r="J35" s="125">
        <v>44777</v>
      </c>
      <c r="K35" s="88">
        <v>6</v>
      </c>
    </row>
    <row r="36" spans="1:11" ht="176" x14ac:dyDescent="0.2">
      <c r="A36" s="83" t="s">
        <v>106</v>
      </c>
      <c r="B36" s="89">
        <v>3417</v>
      </c>
      <c r="C36" s="16" t="s">
        <v>407</v>
      </c>
      <c r="D36" s="62" t="s">
        <v>16</v>
      </c>
      <c r="E36" s="87" t="s">
        <v>442</v>
      </c>
      <c r="F36" s="62" t="s">
        <v>523</v>
      </c>
      <c r="G36" s="73">
        <v>44729</v>
      </c>
      <c r="H36" s="73">
        <v>44736</v>
      </c>
      <c r="I36" s="73">
        <v>44757</v>
      </c>
      <c r="J36" s="74">
        <v>44763</v>
      </c>
      <c r="K36" s="88">
        <v>8</v>
      </c>
    </row>
    <row r="37" spans="1:11" ht="208" x14ac:dyDescent="0.2">
      <c r="A37" s="83" t="s">
        <v>23</v>
      </c>
      <c r="B37" s="62">
        <v>3442</v>
      </c>
      <c r="C37" s="16" t="s">
        <v>81</v>
      </c>
      <c r="D37" s="62" t="s">
        <v>16</v>
      </c>
      <c r="E37" s="87" t="s">
        <v>462</v>
      </c>
      <c r="F37" s="62" t="s">
        <v>463</v>
      </c>
      <c r="G37" s="73">
        <v>44736</v>
      </c>
      <c r="H37" s="73">
        <v>44742</v>
      </c>
      <c r="I37" s="73">
        <v>44764</v>
      </c>
      <c r="J37" s="74">
        <v>44769</v>
      </c>
      <c r="K37" s="88">
        <v>4</v>
      </c>
    </row>
    <row r="38" spans="1:11" ht="192" x14ac:dyDescent="0.2">
      <c r="A38" s="83" t="s">
        <v>106</v>
      </c>
      <c r="B38" s="89">
        <v>3418</v>
      </c>
      <c r="C38" s="16" t="s">
        <v>472</v>
      </c>
      <c r="D38" s="62" t="s">
        <v>473</v>
      </c>
      <c r="E38" s="87" t="s">
        <v>474</v>
      </c>
      <c r="F38" s="134" t="s">
        <v>475</v>
      </c>
      <c r="G38" s="73">
        <v>44771</v>
      </c>
      <c r="H38" s="73">
        <v>44778</v>
      </c>
      <c r="I38" s="73">
        <v>44799</v>
      </c>
      <c r="J38" s="74">
        <v>44805</v>
      </c>
      <c r="K38" s="88">
        <v>4</v>
      </c>
    </row>
    <row r="39" spans="1:11" ht="192" x14ac:dyDescent="0.2">
      <c r="A39" s="83" t="s">
        <v>23</v>
      </c>
      <c r="B39" s="62">
        <v>3444</v>
      </c>
      <c r="C39" s="16" t="s">
        <v>422</v>
      </c>
      <c r="D39" s="62" t="s">
        <v>124</v>
      </c>
      <c r="E39" s="87" t="s">
        <v>462</v>
      </c>
      <c r="F39" s="62" t="s">
        <v>478</v>
      </c>
      <c r="G39" s="73">
        <v>44785</v>
      </c>
      <c r="H39" s="73">
        <v>44792</v>
      </c>
      <c r="I39" s="73">
        <v>44813</v>
      </c>
      <c r="J39" s="74">
        <v>44819</v>
      </c>
      <c r="K39" s="88">
        <v>4</v>
      </c>
    </row>
    <row r="40" spans="1:11" ht="128" x14ac:dyDescent="0.2">
      <c r="A40" s="83" t="s">
        <v>106</v>
      </c>
      <c r="B40" s="62">
        <v>3419</v>
      </c>
      <c r="C40" s="16" t="s">
        <v>479</v>
      </c>
      <c r="D40" s="89" t="s">
        <v>124</v>
      </c>
      <c r="E40" s="64" t="s">
        <v>480</v>
      </c>
      <c r="F40" s="136" t="s">
        <v>481</v>
      </c>
      <c r="G40" s="73">
        <v>44785</v>
      </c>
      <c r="H40" s="73">
        <v>44792</v>
      </c>
      <c r="I40" s="73">
        <v>44813</v>
      </c>
      <c r="J40" s="73">
        <v>44819</v>
      </c>
      <c r="K40" s="88">
        <v>4</v>
      </c>
    </row>
    <row r="41" spans="1:11" ht="192" x14ac:dyDescent="0.2">
      <c r="A41" s="83" t="s">
        <v>23</v>
      </c>
      <c r="B41" s="62">
        <v>3445</v>
      </c>
      <c r="C41" s="16" t="s">
        <v>482</v>
      </c>
      <c r="D41" s="62" t="s">
        <v>16</v>
      </c>
      <c r="E41" s="87" t="s">
        <v>483</v>
      </c>
      <c r="F41" s="62" t="s">
        <v>484</v>
      </c>
      <c r="G41" s="73">
        <v>44792</v>
      </c>
      <c r="H41" s="73">
        <v>44799</v>
      </c>
      <c r="I41" s="73">
        <v>44820</v>
      </c>
      <c r="J41" s="74">
        <v>44827</v>
      </c>
      <c r="K41" s="88">
        <v>4</v>
      </c>
    </row>
    <row r="42" spans="1:11" ht="272" x14ac:dyDescent="0.2">
      <c r="A42" s="83" t="s">
        <v>23</v>
      </c>
      <c r="B42" s="62">
        <v>3447</v>
      </c>
      <c r="C42" s="16" t="s">
        <v>486</v>
      </c>
      <c r="D42" s="62" t="s">
        <v>16</v>
      </c>
      <c r="E42" s="87" t="s">
        <v>487</v>
      </c>
      <c r="F42" s="62" t="s">
        <v>488</v>
      </c>
      <c r="G42" s="73">
        <v>44806</v>
      </c>
      <c r="H42" s="73">
        <v>44813</v>
      </c>
      <c r="I42" s="73">
        <v>44834</v>
      </c>
      <c r="J42" s="74">
        <v>44840</v>
      </c>
      <c r="K42" s="88">
        <v>4</v>
      </c>
    </row>
    <row r="43" spans="1:11" ht="160" x14ac:dyDescent="0.2">
      <c r="A43" s="83" t="s">
        <v>14</v>
      </c>
      <c r="B43" s="62">
        <v>3448</v>
      </c>
      <c r="C43" s="16" t="s">
        <v>19</v>
      </c>
      <c r="D43" s="62" t="s">
        <v>20</v>
      </c>
      <c r="E43" s="133" t="s">
        <v>446</v>
      </c>
      <c r="F43" s="62" t="s">
        <v>447</v>
      </c>
      <c r="G43" s="73">
        <v>44813</v>
      </c>
      <c r="H43" s="73">
        <v>44820</v>
      </c>
      <c r="I43" s="73">
        <v>44841</v>
      </c>
      <c r="J43" s="74">
        <v>44847</v>
      </c>
      <c r="K43" s="88">
        <v>4</v>
      </c>
    </row>
    <row r="44" spans="1:11" ht="160" x14ac:dyDescent="0.2">
      <c r="A44" s="83" t="s">
        <v>106</v>
      </c>
      <c r="B44" s="62">
        <v>3420</v>
      </c>
      <c r="C44" s="16" t="s">
        <v>420</v>
      </c>
      <c r="D44" s="62" t="s">
        <v>16</v>
      </c>
      <c r="E44" s="87" t="s">
        <v>442</v>
      </c>
      <c r="F44" s="62" t="s">
        <v>524</v>
      </c>
      <c r="G44" s="73">
        <v>44932</v>
      </c>
      <c r="H44" s="73">
        <v>44939</v>
      </c>
      <c r="I44" s="73">
        <v>44960</v>
      </c>
      <c r="J44" s="74">
        <v>44966</v>
      </c>
      <c r="K44" s="88">
        <v>8</v>
      </c>
    </row>
    <row r="45" spans="1:11" ht="80" x14ac:dyDescent="0.2">
      <c r="A45" s="83" t="s">
        <v>14</v>
      </c>
      <c r="B45" s="62">
        <v>3421</v>
      </c>
      <c r="C45" s="16" t="s">
        <v>291</v>
      </c>
      <c r="D45" s="62" t="s">
        <v>16</v>
      </c>
      <c r="E45" s="87" t="s">
        <v>17</v>
      </c>
      <c r="F45" s="62" t="s">
        <v>505</v>
      </c>
      <c r="G45" s="73">
        <v>44960</v>
      </c>
      <c r="H45" s="73">
        <v>44967</v>
      </c>
      <c r="I45" s="73">
        <v>44988</v>
      </c>
      <c r="J45" s="74">
        <v>44994</v>
      </c>
      <c r="K45" s="88">
        <v>25</v>
      </c>
    </row>
    <row r="46" spans="1:11" ht="112" x14ac:dyDescent="0.2">
      <c r="A46" s="83" t="s">
        <v>194</v>
      </c>
      <c r="B46" s="62">
        <v>3422</v>
      </c>
      <c r="C46" s="44" t="s">
        <v>425</v>
      </c>
      <c r="D46" s="62" t="s">
        <v>16</v>
      </c>
      <c r="E46" s="87" t="s">
        <v>506</v>
      </c>
      <c r="F46" s="62" t="s">
        <v>525</v>
      </c>
      <c r="G46" s="73">
        <v>44967</v>
      </c>
      <c r="H46" s="73">
        <v>44974</v>
      </c>
      <c r="I46" s="73">
        <v>44995</v>
      </c>
      <c r="J46" s="74">
        <v>45001</v>
      </c>
      <c r="K46" s="88">
        <v>6</v>
      </c>
    </row>
    <row r="47" spans="1:11" ht="160" x14ac:dyDescent="0.2">
      <c r="A47" s="83" t="s">
        <v>14</v>
      </c>
      <c r="B47" s="89">
        <v>3450</v>
      </c>
      <c r="C47" s="16" t="s">
        <v>19</v>
      </c>
      <c r="D47" s="62" t="s">
        <v>20</v>
      </c>
      <c r="E47" s="133" t="s">
        <v>446</v>
      </c>
      <c r="F47" s="62" t="s">
        <v>447</v>
      </c>
      <c r="G47" s="73">
        <v>44974</v>
      </c>
      <c r="H47" s="73">
        <v>44981</v>
      </c>
      <c r="I47" s="73">
        <v>45002</v>
      </c>
      <c r="J47" s="74">
        <v>45008</v>
      </c>
      <c r="K47" s="88">
        <v>4</v>
      </c>
    </row>
    <row r="50" spans="1:11" ht="22" thickBot="1" x14ac:dyDescent="0.3">
      <c r="A50" s="97" t="s">
        <v>526</v>
      </c>
    </row>
    <row r="51" spans="1:11" ht="46" thickBot="1" x14ac:dyDescent="0.25">
      <c r="A51" s="50" t="s">
        <v>0</v>
      </c>
      <c r="B51" s="51" t="s">
        <v>1</v>
      </c>
      <c r="C51" s="51" t="s">
        <v>2</v>
      </c>
      <c r="D51" s="51" t="s">
        <v>3</v>
      </c>
      <c r="E51" s="51" t="s">
        <v>4</v>
      </c>
      <c r="F51" s="51" t="s">
        <v>5</v>
      </c>
      <c r="G51" s="52" t="s">
        <v>6</v>
      </c>
      <c r="H51" s="52" t="s">
        <v>7</v>
      </c>
      <c r="I51" s="52" t="s">
        <v>8</v>
      </c>
      <c r="J51" s="53" t="s">
        <v>9</v>
      </c>
      <c r="K51" s="76" t="s">
        <v>11</v>
      </c>
    </row>
    <row r="52" spans="1:11" ht="128" x14ac:dyDescent="0.2">
      <c r="A52" s="83" t="s">
        <v>55</v>
      </c>
      <c r="B52" s="62">
        <v>3469</v>
      </c>
      <c r="C52" s="16" t="s">
        <v>527</v>
      </c>
      <c r="D52" s="62" t="s">
        <v>20</v>
      </c>
      <c r="E52" s="87" t="s">
        <v>17</v>
      </c>
      <c r="F52" s="62" t="s">
        <v>528</v>
      </c>
      <c r="G52" s="73">
        <v>44631</v>
      </c>
      <c r="H52" s="73">
        <v>44638</v>
      </c>
      <c r="I52" s="73">
        <v>44659</v>
      </c>
      <c r="J52" s="74">
        <v>44665</v>
      </c>
      <c r="K52" s="88">
        <v>3</v>
      </c>
    </row>
    <row r="53" spans="1:11" ht="224" x14ac:dyDescent="0.2">
      <c r="A53" s="83" t="s">
        <v>55</v>
      </c>
      <c r="B53" s="62">
        <v>3461</v>
      </c>
      <c r="C53" s="16" t="s">
        <v>529</v>
      </c>
      <c r="D53" s="62" t="s">
        <v>368</v>
      </c>
      <c r="E53" s="87" t="s">
        <v>17</v>
      </c>
      <c r="F53" s="62" t="s">
        <v>530</v>
      </c>
      <c r="G53" s="73">
        <v>44645</v>
      </c>
      <c r="H53" s="73">
        <v>44652</v>
      </c>
      <c r="I53" s="73">
        <v>44673</v>
      </c>
      <c r="J53" s="74">
        <v>44679</v>
      </c>
      <c r="K53" s="88">
        <v>3</v>
      </c>
    </row>
    <row r="54" spans="1:11" ht="112" x14ac:dyDescent="0.2">
      <c r="A54" s="83" t="s">
        <v>55</v>
      </c>
      <c r="B54" s="62">
        <v>3462</v>
      </c>
      <c r="C54" s="16" t="s">
        <v>218</v>
      </c>
      <c r="D54" s="62" t="s">
        <v>20</v>
      </c>
      <c r="E54" s="87" t="s">
        <v>17</v>
      </c>
      <c r="F54" s="62" t="s">
        <v>531</v>
      </c>
      <c r="G54" s="105">
        <v>44665</v>
      </c>
      <c r="H54" s="73">
        <v>44673</v>
      </c>
      <c r="I54" s="73">
        <v>44694</v>
      </c>
      <c r="J54" s="74">
        <v>44700</v>
      </c>
      <c r="K54" s="88">
        <v>3</v>
      </c>
    </row>
    <row r="55" spans="1:11" ht="112" x14ac:dyDescent="0.2">
      <c r="A55" s="83" t="s">
        <v>55</v>
      </c>
      <c r="B55" s="62">
        <v>3470</v>
      </c>
      <c r="C55" s="16" t="s">
        <v>217</v>
      </c>
      <c r="D55" s="62" t="s">
        <v>20</v>
      </c>
      <c r="E55" s="87" t="s">
        <v>370</v>
      </c>
      <c r="F55" s="62" t="s">
        <v>371</v>
      </c>
      <c r="G55" s="105">
        <v>44665</v>
      </c>
      <c r="H55" s="73">
        <v>44673</v>
      </c>
      <c r="I55" s="73">
        <v>44694</v>
      </c>
      <c r="J55" s="74">
        <v>44700</v>
      </c>
      <c r="K55" s="88">
        <v>3</v>
      </c>
    </row>
    <row r="56" spans="1:11" ht="156.75" customHeight="1" x14ac:dyDescent="0.2">
      <c r="A56" s="83" t="s">
        <v>55</v>
      </c>
      <c r="B56" s="62">
        <v>3463</v>
      </c>
      <c r="C56" s="16" t="s">
        <v>228</v>
      </c>
      <c r="D56" s="62" t="s">
        <v>20</v>
      </c>
      <c r="E56" s="87" t="s">
        <v>370</v>
      </c>
      <c r="F56" s="62" t="s">
        <v>532</v>
      </c>
      <c r="G56" s="73">
        <v>44680</v>
      </c>
      <c r="H56" s="73">
        <v>44687</v>
      </c>
      <c r="I56" s="73">
        <v>44708</v>
      </c>
      <c r="J56" s="74">
        <v>44714</v>
      </c>
      <c r="K56" s="88">
        <v>3</v>
      </c>
    </row>
    <row r="57" spans="1:11" ht="144" x14ac:dyDescent="0.2">
      <c r="A57" s="83" t="s">
        <v>55</v>
      </c>
      <c r="B57" s="62">
        <v>3472</v>
      </c>
      <c r="C57" s="16" t="s">
        <v>533</v>
      </c>
      <c r="D57" s="62" t="s">
        <v>20</v>
      </c>
      <c r="E57" s="87" t="s">
        <v>17</v>
      </c>
      <c r="F57" s="62" t="s">
        <v>534</v>
      </c>
      <c r="G57" s="73">
        <v>44715</v>
      </c>
      <c r="H57" s="73">
        <v>44722</v>
      </c>
      <c r="I57" s="105">
        <v>44741</v>
      </c>
      <c r="J57" s="74">
        <v>44749</v>
      </c>
      <c r="K57" s="88">
        <v>3</v>
      </c>
    </row>
    <row r="58" spans="1:11" ht="156" customHeight="1" x14ac:dyDescent="0.2">
      <c r="A58" s="83" t="s">
        <v>55</v>
      </c>
      <c r="B58" s="62">
        <v>3473</v>
      </c>
      <c r="C58" s="16" t="s">
        <v>388</v>
      </c>
      <c r="D58" s="87" t="s">
        <v>16</v>
      </c>
      <c r="E58" s="87" t="s">
        <v>370</v>
      </c>
      <c r="F58" s="62" t="s">
        <v>459</v>
      </c>
      <c r="G58" s="73">
        <v>44722</v>
      </c>
      <c r="H58" s="73">
        <v>44729</v>
      </c>
      <c r="I58" s="73">
        <v>44750</v>
      </c>
      <c r="J58" s="74">
        <v>44756</v>
      </c>
      <c r="K58" s="88">
        <v>3</v>
      </c>
    </row>
    <row r="59" spans="1:11" ht="112" x14ac:dyDescent="0.2">
      <c r="A59" s="83" t="s">
        <v>250</v>
      </c>
      <c r="B59" s="62">
        <v>3453</v>
      </c>
      <c r="C59" s="16" t="s">
        <v>410</v>
      </c>
      <c r="D59" s="62" t="s">
        <v>16</v>
      </c>
      <c r="E59" s="87" t="s">
        <v>411</v>
      </c>
      <c r="F59" s="62" t="s">
        <v>412</v>
      </c>
      <c r="G59" s="73">
        <v>44736</v>
      </c>
      <c r="H59" s="73">
        <v>44743</v>
      </c>
      <c r="I59" s="73">
        <v>44764</v>
      </c>
      <c r="J59" s="74">
        <v>44770</v>
      </c>
      <c r="K59" s="88">
        <v>25</v>
      </c>
    </row>
    <row r="60" spans="1:11" ht="272" x14ac:dyDescent="0.2">
      <c r="A60" s="83" t="s">
        <v>250</v>
      </c>
      <c r="B60" s="62">
        <v>3455</v>
      </c>
      <c r="C60" s="16" t="s">
        <v>123</v>
      </c>
      <c r="D60" s="62" t="s">
        <v>16</v>
      </c>
      <c r="E60" s="87" t="s">
        <v>408</v>
      </c>
      <c r="F60" s="62" t="s">
        <v>409</v>
      </c>
      <c r="G60" s="73">
        <v>44736</v>
      </c>
      <c r="H60" s="73">
        <v>44743</v>
      </c>
      <c r="I60" s="73">
        <v>44764</v>
      </c>
      <c r="J60" s="74">
        <v>44770</v>
      </c>
      <c r="K60" s="88">
        <v>25</v>
      </c>
    </row>
    <row r="61" spans="1:11" ht="256" x14ac:dyDescent="0.2">
      <c r="A61" s="83" t="s">
        <v>55</v>
      </c>
      <c r="B61" s="62">
        <v>3464</v>
      </c>
      <c r="C61" s="16" t="s">
        <v>535</v>
      </c>
      <c r="D61" s="62" t="s">
        <v>368</v>
      </c>
      <c r="E61" s="87" t="s">
        <v>17</v>
      </c>
      <c r="F61" s="62" t="s">
        <v>536</v>
      </c>
      <c r="G61" s="73">
        <v>44757</v>
      </c>
      <c r="H61" s="73">
        <v>44764</v>
      </c>
      <c r="I61" s="73">
        <v>44785</v>
      </c>
      <c r="J61" s="74">
        <v>44791</v>
      </c>
      <c r="K61" s="88">
        <v>3</v>
      </c>
    </row>
    <row r="62" spans="1:11" ht="128" x14ac:dyDescent="0.2">
      <c r="A62" s="83" t="s">
        <v>55</v>
      </c>
      <c r="B62" s="62">
        <v>3474</v>
      </c>
      <c r="C62" s="16" t="s">
        <v>537</v>
      </c>
      <c r="D62" s="62" t="s">
        <v>20</v>
      </c>
      <c r="E62" s="87" t="s">
        <v>17</v>
      </c>
      <c r="F62" s="62" t="s">
        <v>375</v>
      </c>
      <c r="G62" s="73">
        <v>44778</v>
      </c>
      <c r="H62" s="73">
        <v>44785</v>
      </c>
      <c r="I62" s="73">
        <v>44806</v>
      </c>
      <c r="J62" s="74">
        <v>44812</v>
      </c>
      <c r="K62" s="88">
        <v>3</v>
      </c>
    </row>
    <row r="63" spans="1:11" ht="108.75" customHeight="1" x14ac:dyDescent="0.2">
      <c r="A63" s="83" t="s">
        <v>55</v>
      </c>
      <c r="B63" s="62">
        <v>3465</v>
      </c>
      <c r="C63" s="41" t="s">
        <v>151</v>
      </c>
      <c r="D63" s="62" t="s">
        <v>16</v>
      </c>
      <c r="E63" s="87" t="s">
        <v>370</v>
      </c>
      <c r="F63" s="62" t="s">
        <v>538</v>
      </c>
      <c r="G63" s="74">
        <v>44792</v>
      </c>
      <c r="H63" s="74">
        <v>44799</v>
      </c>
      <c r="I63" s="74">
        <v>44820</v>
      </c>
      <c r="J63" s="74">
        <v>44826</v>
      </c>
      <c r="K63" s="87">
        <v>3</v>
      </c>
    </row>
    <row r="64" spans="1:11" ht="256" x14ac:dyDescent="0.2">
      <c r="A64" s="83" t="s">
        <v>55</v>
      </c>
      <c r="B64" s="89">
        <v>3466</v>
      </c>
      <c r="C64" s="16" t="s">
        <v>539</v>
      </c>
      <c r="D64" s="62" t="s">
        <v>368</v>
      </c>
      <c r="E64" s="87" t="s">
        <v>17</v>
      </c>
      <c r="F64" s="94" t="s">
        <v>540</v>
      </c>
      <c r="G64" s="73">
        <v>44841</v>
      </c>
      <c r="H64" s="73">
        <v>44848</v>
      </c>
      <c r="I64" s="73">
        <v>44869</v>
      </c>
      <c r="J64" s="74">
        <v>44875</v>
      </c>
      <c r="K64" s="88">
        <v>3</v>
      </c>
    </row>
    <row r="65" spans="1:11" ht="112" x14ac:dyDescent="0.2">
      <c r="A65" s="83" t="s">
        <v>55</v>
      </c>
      <c r="B65" s="62">
        <v>3475</v>
      </c>
      <c r="C65" s="16" t="s">
        <v>217</v>
      </c>
      <c r="D65" s="62" t="s">
        <v>20</v>
      </c>
      <c r="E65" s="87" t="s">
        <v>370</v>
      </c>
      <c r="F65" s="62" t="s">
        <v>371</v>
      </c>
      <c r="G65" s="73">
        <v>44855</v>
      </c>
      <c r="H65" s="73">
        <v>44862</v>
      </c>
      <c r="I65" s="73">
        <v>44883</v>
      </c>
      <c r="J65" s="74">
        <v>44889</v>
      </c>
      <c r="K65" s="88">
        <v>3</v>
      </c>
    </row>
    <row r="66" spans="1:11" ht="160" x14ac:dyDescent="0.2">
      <c r="A66" s="83" t="s">
        <v>55</v>
      </c>
      <c r="B66" s="62">
        <v>3476</v>
      </c>
      <c r="C66" s="16" t="s">
        <v>541</v>
      </c>
      <c r="D66" s="62" t="s">
        <v>20</v>
      </c>
      <c r="E66" s="87" t="s">
        <v>17</v>
      </c>
      <c r="F66" s="62" t="s">
        <v>380</v>
      </c>
      <c r="G66" s="105">
        <v>44875</v>
      </c>
      <c r="H66" s="73">
        <v>44883</v>
      </c>
      <c r="I66" s="73">
        <v>44904</v>
      </c>
      <c r="J66" s="74">
        <v>44910</v>
      </c>
      <c r="K66" s="88">
        <v>3</v>
      </c>
    </row>
    <row r="67" spans="1:11" ht="150.75" customHeight="1" x14ac:dyDescent="0.2">
      <c r="A67" s="83" t="s">
        <v>55</v>
      </c>
      <c r="B67" s="62">
        <v>3477</v>
      </c>
      <c r="C67" s="16" t="s">
        <v>274</v>
      </c>
      <c r="D67" s="62" t="s">
        <v>20</v>
      </c>
      <c r="E67" s="87" t="s">
        <v>370</v>
      </c>
      <c r="F67" s="62" t="s">
        <v>377</v>
      </c>
      <c r="G67" s="73">
        <v>44904</v>
      </c>
      <c r="H67" s="73">
        <v>44911</v>
      </c>
      <c r="I67" s="73">
        <v>44932</v>
      </c>
      <c r="J67" s="74">
        <v>44938</v>
      </c>
      <c r="K67" s="88">
        <v>3</v>
      </c>
    </row>
    <row r="68" spans="1:11" ht="256" x14ac:dyDescent="0.2">
      <c r="A68" s="83" t="s">
        <v>55</v>
      </c>
      <c r="B68" s="62">
        <v>3467</v>
      </c>
      <c r="C68" s="16" t="s">
        <v>542</v>
      </c>
      <c r="D68" s="62" t="s">
        <v>368</v>
      </c>
      <c r="E68" s="87" t="s">
        <v>17</v>
      </c>
      <c r="F68" s="62" t="s">
        <v>543</v>
      </c>
      <c r="G68" s="73">
        <v>44939</v>
      </c>
      <c r="H68" s="73">
        <v>44946</v>
      </c>
      <c r="I68" s="73">
        <v>44967</v>
      </c>
      <c r="J68" s="74">
        <v>44973</v>
      </c>
      <c r="K68" s="88">
        <v>3</v>
      </c>
    </row>
    <row r="69" spans="1:11" ht="208" x14ac:dyDescent="0.2">
      <c r="A69" s="83" t="s">
        <v>55</v>
      </c>
      <c r="B69" s="62">
        <v>3468</v>
      </c>
      <c r="C69" s="16" t="s">
        <v>287</v>
      </c>
      <c r="D69" s="62" t="s">
        <v>368</v>
      </c>
      <c r="E69" s="87" t="s">
        <v>370</v>
      </c>
      <c r="F69" s="62" t="s">
        <v>544</v>
      </c>
      <c r="G69" s="73">
        <v>44953</v>
      </c>
      <c r="H69" s="73">
        <v>44960</v>
      </c>
      <c r="I69" s="73">
        <v>44981</v>
      </c>
      <c r="J69" s="74">
        <v>44987</v>
      </c>
      <c r="K69" s="88">
        <v>3</v>
      </c>
    </row>
    <row r="70" spans="1:11" ht="161.25" customHeight="1" x14ac:dyDescent="0.2">
      <c r="A70" s="83" t="s">
        <v>55</v>
      </c>
      <c r="B70" s="62">
        <v>3456</v>
      </c>
      <c r="C70" s="16" t="s">
        <v>421</v>
      </c>
      <c r="D70" s="62" t="s">
        <v>124</v>
      </c>
      <c r="E70" s="87" t="s">
        <v>17</v>
      </c>
      <c r="F70" s="62" t="s">
        <v>504</v>
      </c>
      <c r="G70" s="73">
        <v>44960</v>
      </c>
      <c r="H70" s="73">
        <v>44967</v>
      </c>
      <c r="I70" s="73">
        <v>44988</v>
      </c>
      <c r="J70" s="74">
        <v>44994</v>
      </c>
      <c r="K70" s="88">
        <v>25</v>
      </c>
    </row>
  </sheetData>
  <autoFilter ref="A30:K30" xr:uid="{C7D44E39-55F5-4669-B665-30C667ACF0D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3"/>
  <sheetViews>
    <sheetView zoomScale="70" zoomScaleNormal="55" workbookViewId="0">
      <selection activeCell="K2" sqref="A2:K2"/>
    </sheetView>
  </sheetViews>
  <sheetFormatPr baseColWidth="10" defaultColWidth="8.83203125" defaultRowHeight="15" x14ac:dyDescent="0.2"/>
  <cols>
    <col min="1" max="1" width="12.5" customWidth="1"/>
    <col min="2" max="2" width="12.5" style="112" customWidth="1"/>
    <col min="3" max="3" width="18.5" customWidth="1"/>
    <col min="4" max="4" width="17.83203125" customWidth="1"/>
    <col min="5" max="5" width="22" customWidth="1"/>
    <col min="6" max="6" width="83.5" customWidth="1"/>
    <col min="7" max="7" width="12.83203125" customWidth="1"/>
    <col min="8" max="8" width="12.5" customWidth="1"/>
    <col min="9" max="9" width="10.5" bestFit="1" customWidth="1"/>
    <col min="10" max="10" width="13" customWidth="1"/>
    <col min="11" max="11" width="17" customWidth="1"/>
    <col min="12" max="12" width="12.5" customWidth="1"/>
  </cols>
  <sheetData>
    <row r="1" spans="1:12" ht="22" thickBot="1" x14ac:dyDescent="0.3">
      <c r="A1" s="97" t="s">
        <v>545</v>
      </c>
      <c r="C1" s="112"/>
      <c r="K1" s="78"/>
      <c r="L1" s="97" t="s">
        <v>545</v>
      </c>
    </row>
    <row r="2" spans="1:12" ht="31" thickBot="1" x14ac:dyDescent="0.25">
      <c r="A2" s="50" t="s">
        <v>0</v>
      </c>
      <c r="B2" s="51" t="s">
        <v>1</v>
      </c>
      <c r="C2" s="51" t="s">
        <v>2</v>
      </c>
      <c r="D2" s="51" t="s">
        <v>3</v>
      </c>
      <c r="E2" s="51" t="s">
        <v>4</v>
      </c>
      <c r="F2" s="51" t="s">
        <v>5</v>
      </c>
      <c r="G2" s="52" t="s">
        <v>6</v>
      </c>
      <c r="H2" s="52" t="s">
        <v>7</v>
      </c>
      <c r="I2" s="52" t="s">
        <v>8</v>
      </c>
      <c r="J2" s="53" t="s">
        <v>9</v>
      </c>
      <c r="K2" s="76" t="s">
        <v>11</v>
      </c>
      <c r="L2" s="50" t="s">
        <v>0</v>
      </c>
    </row>
    <row r="3" spans="1:12" s="75" customFormat="1" ht="82.75" customHeight="1" x14ac:dyDescent="0.2">
      <c r="A3" s="83" t="s">
        <v>48</v>
      </c>
      <c r="B3" s="87">
        <v>3170</v>
      </c>
      <c r="C3" s="16" t="s">
        <v>546</v>
      </c>
      <c r="D3" s="62" t="s">
        <v>429</v>
      </c>
      <c r="E3" s="62" t="s">
        <v>547</v>
      </c>
      <c r="F3" s="62" t="s">
        <v>548</v>
      </c>
      <c r="G3" s="73">
        <v>44253</v>
      </c>
      <c r="H3" s="73">
        <v>44260</v>
      </c>
      <c r="I3" s="73">
        <v>44281</v>
      </c>
      <c r="J3" s="74">
        <v>44287</v>
      </c>
      <c r="K3" s="88">
        <v>5</v>
      </c>
      <c r="L3" s="83" t="s">
        <v>48</v>
      </c>
    </row>
    <row r="4" spans="1:12" s="75" customFormat="1" ht="81.75" customHeight="1" x14ac:dyDescent="0.2">
      <c r="A4" s="83" t="s">
        <v>48</v>
      </c>
      <c r="B4" s="87">
        <v>3171</v>
      </c>
      <c r="C4" s="16" t="s">
        <v>549</v>
      </c>
      <c r="D4" s="62" t="s">
        <v>429</v>
      </c>
      <c r="E4" s="62" t="s">
        <v>550</v>
      </c>
      <c r="F4" s="62" t="s">
        <v>551</v>
      </c>
      <c r="G4" s="73">
        <v>44267</v>
      </c>
      <c r="H4" s="73">
        <v>44274</v>
      </c>
      <c r="I4" s="73">
        <v>44295</v>
      </c>
      <c r="J4" s="74">
        <v>44301</v>
      </c>
      <c r="K4" s="88">
        <v>2</v>
      </c>
      <c r="L4" s="83" t="s">
        <v>48</v>
      </c>
    </row>
    <row r="5" spans="1:12" s="75" customFormat="1" ht="96" customHeight="1" x14ac:dyDescent="0.2">
      <c r="A5" s="83" t="s">
        <v>38</v>
      </c>
      <c r="B5" s="87">
        <v>3172</v>
      </c>
      <c r="C5" s="41" t="s">
        <v>321</v>
      </c>
      <c r="D5" s="62" t="s">
        <v>395</v>
      </c>
      <c r="E5" s="62" t="s">
        <v>552</v>
      </c>
      <c r="F5" s="89" t="s">
        <v>553</v>
      </c>
      <c r="G5" s="73">
        <v>44274</v>
      </c>
      <c r="H5" s="73">
        <v>44281</v>
      </c>
      <c r="I5" s="73">
        <v>44302</v>
      </c>
      <c r="J5" s="74">
        <v>44308</v>
      </c>
      <c r="K5" s="88">
        <v>10</v>
      </c>
      <c r="L5" s="83" t="s">
        <v>38</v>
      </c>
    </row>
    <row r="6" spans="1:12" s="75" customFormat="1" ht="103.75" customHeight="1" x14ac:dyDescent="0.2">
      <c r="A6" s="83" t="s">
        <v>31</v>
      </c>
      <c r="B6" s="87">
        <v>3175</v>
      </c>
      <c r="C6" s="41" t="s">
        <v>554</v>
      </c>
      <c r="D6" s="62" t="s">
        <v>20</v>
      </c>
      <c r="E6" s="62" t="s">
        <v>555</v>
      </c>
      <c r="F6" s="62" t="s">
        <v>556</v>
      </c>
      <c r="G6" s="73">
        <v>44281</v>
      </c>
      <c r="H6" s="73">
        <v>44288</v>
      </c>
      <c r="I6" s="73">
        <v>44309</v>
      </c>
      <c r="J6" s="74">
        <v>44315</v>
      </c>
      <c r="K6" s="88">
        <v>5</v>
      </c>
      <c r="L6" s="83" t="s">
        <v>31</v>
      </c>
    </row>
    <row r="7" spans="1:12" s="75" customFormat="1" ht="85.75" customHeight="1" x14ac:dyDescent="0.2">
      <c r="A7" s="83" t="s">
        <v>31</v>
      </c>
      <c r="B7" s="87">
        <v>3177</v>
      </c>
      <c r="C7" s="16" t="s">
        <v>440</v>
      </c>
      <c r="D7" s="62" t="s">
        <v>392</v>
      </c>
      <c r="E7" s="62" t="s">
        <v>17</v>
      </c>
      <c r="F7" s="62" t="s">
        <v>557</v>
      </c>
      <c r="G7" s="73">
        <v>44287</v>
      </c>
      <c r="H7" s="73">
        <v>44295</v>
      </c>
      <c r="I7" s="73">
        <v>44316</v>
      </c>
      <c r="J7" s="74">
        <v>44322</v>
      </c>
      <c r="K7" s="88">
        <v>10</v>
      </c>
      <c r="L7" s="83" t="s">
        <v>31</v>
      </c>
    </row>
    <row r="8" spans="1:12" s="75" customFormat="1" ht="104.5" customHeight="1" x14ac:dyDescent="0.2">
      <c r="A8" s="83" t="s">
        <v>48</v>
      </c>
      <c r="B8" s="87">
        <v>3179</v>
      </c>
      <c r="C8" s="16" t="s">
        <v>440</v>
      </c>
      <c r="D8" s="62" t="s">
        <v>394</v>
      </c>
      <c r="E8" s="62" t="s">
        <v>17</v>
      </c>
      <c r="F8" s="62" t="s">
        <v>558</v>
      </c>
      <c r="G8" s="73">
        <v>44287</v>
      </c>
      <c r="H8" s="73">
        <v>44295</v>
      </c>
      <c r="I8" s="73">
        <v>44316</v>
      </c>
      <c r="J8" s="74">
        <v>44322</v>
      </c>
      <c r="K8" s="88">
        <v>10</v>
      </c>
      <c r="L8" s="83" t="s">
        <v>48</v>
      </c>
    </row>
    <row r="9" spans="1:12" s="75" customFormat="1" ht="104.5" customHeight="1" x14ac:dyDescent="0.2">
      <c r="A9" s="83" t="s">
        <v>38</v>
      </c>
      <c r="B9" s="87">
        <v>3180</v>
      </c>
      <c r="C9" s="16" t="s">
        <v>440</v>
      </c>
      <c r="D9" s="62" t="s">
        <v>395</v>
      </c>
      <c r="E9" s="62" t="s">
        <v>17</v>
      </c>
      <c r="F9" s="62" t="s">
        <v>557</v>
      </c>
      <c r="G9" s="73">
        <v>44287</v>
      </c>
      <c r="H9" s="73">
        <v>44295</v>
      </c>
      <c r="I9" s="73">
        <v>44316</v>
      </c>
      <c r="J9" s="74">
        <v>44322</v>
      </c>
      <c r="K9" s="88">
        <v>10</v>
      </c>
      <c r="L9" s="83" t="s">
        <v>38</v>
      </c>
    </row>
    <row r="10" spans="1:12" s="75" customFormat="1" ht="62.5" customHeight="1" x14ac:dyDescent="0.2">
      <c r="A10" s="62" t="s">
        <v>38</v>
      </c>
      <c r="B10" s="87">
        <v>3181</v>
      </c>
      <c r="C10" s="16" t="s">
        <v>559</v>
      </c>
      <c r="D10" s="62" t="s">
        <v>65</v>
      </c>
      <c r="E10" s="62" t="s">
        <v>560</v>
      </c>
      <c r="F10" s="62" t="s">
        <v>561</v>
      </c>
      <c r="G10" s="73">
        <v>44295</v>
      </c>
      <c r="H10" s="73">
        <v>44302</v>
      </c>
      <c r="I10" s="73">
        <v>44323</v>
      </c>
      <c r="J10" s="74">
        <v>44329</v>
      </c>
      <c r="K10" s="88">
        <v>6</v>
      </c>
      <c r="L10" s="62" t="s">
        <v>38</v>
      </c>
    </row>
    <row r="11" spans="1:12" s="75" customFormat="1" ht="47.5" customHeight="1" x14ac:dyDescent="0.2">
      <c r="A11" s="62" t="s">
        <v>31</v>
      </c>
      <c r="B11" s="87">
        <v>3184</v>
      </c>
      <c r="C11" s="16" t="s">
        <v>562</v>
      </c>
      <c r="D11" s="62" t="s">
        <v>20</v>
      </c>
      <c r="E11" s="62" t="s">
        <v>17</v>
      </c>
      <c r="F11" s="62" t="s">
        <v>239</v>
      </c>
      <c r="G11" s="73">
        <v>44358</v>
      </c>
      <c r="H11" s="73">
        <v>44365</v>
      </c>
      <c r="I11" s="73">
        <v>44386</v>
      </c>
      <c r="J11" s="74">
        <v>44392</v>
      </c>
      <c r="K11" s="88">
        <v>6</v>
      </c>
      <c r="L11" s="62" t="s">
        <v>31</v>
      </c>
    </row>
    <row r="12" spans="1:12" s="75" customFormat="1" ht="84.75" customHeight="1" x14ac:dyDescent="0.2">
      <c r="A12" s="62" t="s">
        <v>38</v>
      </c>
      <c r="B12" s="87">
        <v>3185</v>
      </c>
      <c r="C12" s="16" t="s">
        <v>563</v>
      </c>
      <c r="D12" s="62" t="s">
        <v>91</v>
      </c>
      <c r="E12" s="62" t="s">
        <v>564</v>
      </c>
      <c r="F12" s="62" t="s">
        <v>565</v>
      </c>
      <c r="G12" s="73">
        <v>44365</v>
      </c>
      <c r="H12" s="73">
        <v>44372</v>
      </c>
      <c r="I12" s="73">
        <v>44393</v>
      </c>
      <c r="J12" s="74">
        <v>44399</v>
      </c>
      <c r="K12" s="88">
        <v>5</v>
      </c>
      <c r="L12" s="62" t="s">
        <v>38</v>
      </c>
    </row>
    <row r="13" spans="1:12" s="75" customFormat="1" ht="114" customHeight="1" x14ac:dyDescent="0.2">
      <c r="A13" s="83" t="s">
        <v>27</v>
      </c>
      <c r="B13" s="87">
        <v>3186</v>
      </c>
      <c r="C13" s="16" t="s">
        <v>236</v>
      </c>
      <c r="D13" s="62" t="s">
        <v>16</v>
      </c>
      <c r="E13" s="62" t="s">
        <v>86</v>
      </c>
      <c r="F13" s="62" t="s">
        <v>566</v>
      </c>
      <c r="G13" s="73">
        <v>44379</v>
      </c>
      <c r="H13" s="73">
        <v>44386</v>
      </c>
      <c r="I13" s="73">
        <v>44407</v>
      </c>
      <c r="J13" s="74">
        <v>44413</v>
      </c>
      <c r="K13" s="88">
        <v>10</v>
      </c>
      <c r="L13" s="83" t="s">
        <v>27</v>
      </c>
    </row>
    <row r="14" spans="1:12" s="75" customFormat="1" ht="113.5" customHeight="1" x14ac:dyDescent="0.2">
      <c r="A14" s="83" t="s">
        <v>31</v>
      </c>
      <c r="B14" s="87">
        <v>3188</v>
      </c>
      <c r="C14" s="16" t="s">
        <v>468</v>
      </c>
      <c r="D14" s="62" t="s">
        <v>392</v>
      </c>
      <c r="E14" s="62" t="s">
        <v>17</v>
      </c>
      <c r="F14" s="62" t="s">
        <v>567</v>
      </c>
      <c r="G14" s="73">
        <v>44400</v>
      </c>
      <c r="H14" s="73">
        <v>44407</v>
      </c>
      <c r="I14" s="73">
        <v>44428</v>
      </c>
      <c r="J14" s="74">
        <v>44434</v>
      </c>
      <c r="K14" s="88">
        <v>10</v>
      </c>
      <c r="L14" s="83" t="s">
        <v>31</v>
      </c>
    </row>
    <row r="15" spans="1:12" s="75" customFormat="1" ht="113.5" customHeight="1" x14ac:dyDescent="0.2">
      <c r="A15" s="83" t="s">
        <v>48</v>
      </c>
      <c r="B15" s="87">
        <v>3189</v>
      </c>
      <c r="C15" s="16" t="s">
        <v>468</v>
      </c>
      <c r="D15" s="62" t="s">
        <v>394</v>
      </c>
      <c r="E15" s="62" t="s">
        <v>17</v>
      </c>
      <c r="F15" s="111" t="s">
        <v>568</v>
      </c>
      <c r="G15" s="73">
        <v>44400</v>
      </c>
      <c r="H15" s="73">
        <v>44407</v>
      </c>
      <c r="I15" s="73">
        <v>44428</v>
      </c>
      <c r="J15" s="74">
        <v>44434</v>
      </c>
      <c r="K15" s="88">
        <v>10</v>
      </c>
      <c r="L15" s="83" t="s">
        <v>48</v>
      </c>
    </row>
    <row r="16" spans="1:12" s="75" customFormat="1" ht="104.5" customHeight="1" x14ac:dyDescent="0.2">
      <c r="A16" s="83" t="s">
        <v>38</v>
      </c>
      <c r="B16" s="87">
        <v>3190</v>
      </c>
      <c r="C16" s="16" t="s">
        <v>468</v>
      </c>
      <c r="D16" s="62" t="s">
        <v>395</v>
      </c>
      <c r="E16" s="62" t="s">
        <v>17</v>
      </c>
      <c r="F16" s="111" t="s">
        <v>569</v>
      </c>
      <c r="G16" s="73">
        <v>44400</v>
      </c>
      <c r="H16" s="73">
        <v>44407</v>
      </c>
      <c r="I16" s="73">
        <v>44428</v>
      </c>
      <c r="J16" s="74">
        <v>44434</v>
      </c>
      <c r="K16" s="88">
        <v>10</v>
      </c>
      <c r="L16" s="83" t="s">
        <v>38</v>
      </c>
    </row>
    <row r="17" spans="1:12" s="75" customFormat="1" ht="58.5" customHeight="1" x14ac:dyDescent="0.2">
      <c r="A17" s="114" t="s">
        <v>31</v>
      </c>
      <c r="B17" s="87">
        <v>3191</v>
      </c>
      <c r="C17" s="16" t="s">
        <v>146</v>
      </c>
      <c r="D17" s="87" t="s">
        <v>20</v>
      </c>
      <c r="E17" s="62" t="s">
        <v>331</v>
      </c>
      <c r="F17" s="62" t="s">
        <v>476</v>
      </c>
      <c r="G17" s="73">
        <v>44414</v>
      </c>
      <c r="H17" s="73">
        <v>44421</v>
      </c>
      <c r="I17" s="73">
        <v>44442</v>
      </c>
      <c r="J17" s="74">
        <v>44449</v>
      </c>
      <c r="K17" s="88">
        <v>10</v>
      </c>
      <c r="L17" s="114" t="s">
        <v>31</v>
      </c>
    </row>
    <row r="18" spans="1:12" s="75" customFormat="1" ht="86.5" customHeight="1" x14ac:dyDescent="0.2">
      <c r="A18" s="114" t="s">
        <v>48</v>
      </c>
      <c r="B18" s="87">
        <v>3193</v>
      </c>
      <c r="C18" s="16" t="s">
        <v>570</v>
      </c>
      <c r="D18" s="87" t="s">
        <v>571</v>
      </c>
      <c r="E18" s="62" t="s">
        <v>572</v>
      </c>
      <c r="F18" s="62" t="s">
        <v>573</v>
      </c>
      <c r="G18" s="73">
        <v>44442</v>
      </c>
      <c r="H18" s="73">
        <v>44449</v>
      </c>
      <c r="I18" s="73">
        <v>44470</v>
      </c>
      <c r="J18" s="74">
        <v>44475</v>
      </c>
      <c r="K18" s="88">
        <v>3</v>
      </c>
      <c r="L18" s="114" t="s">
        <v>48</v>
      </c>
    </row>
    <row r="19" spans="1:12" s="75" customFormat="1" ht="98.25" customHeight="1" x14ac:dyDescent="0.2">
      <c r="A19" s="83" t="s">
        <v>38</v>
      </c>
      <c r="B19" s="87">
        <v>3194</v>
      </c>
      <c r="C19" s="16" t="s">
        <v>574</v>
      </c>
      <c r="D19" s="62" t="s">
        <v>114</v>
      </c>
      <c r="E19" s="62" t="s">
        <v>451</v>
      </c>
      <c r="F19" s="62" t="s">
        <v>452</v>
      </c>
      <c r="G19" s="73">
        <v>44456</v>
      </c>
      <c r="H19" s="73">
        <v>44463</v>
      </c>
      <c r="I19" s="73">
        <v>44484</v>
      </c>
      <c r="J19" s="74">
        <v>44490</v>
      </c>
      <c r="K19" s="88">
        <v>5</v>
      </c>
      <c r="L19" s="83" t="s">
        <v>38</v>
      </c>
    </row>
    <row r="20" spans="1:12" s="75" customFormat="1" ht="45" x14ac:dyDescent="0.2">
      <c r="A20" s="83" t="s">
        <v>31</v>
      </c>
      <c r="B20" s="87">
        <v>3195</v>
      </c>
      <c r="C20" s="16" t="s">
        <v>575</v>
      </c>
      <c r="D20" s="62" t="s">
        <v>20</v>
      </c>
      <c r="E20" s="62" t="s">
        <v>17</v>
      </c>
      <c r="F20" s="62" t="s">
        <v>259</v>
      </c>
      <c r="G20" s="73">
        <v>44463</v>
      </c>
      <c r="H20" s="73">
        <v>44470</v>
      </c>
      <c r="I20" s="73">
        <v>44491</v>
      </c>
      <c r="J20" s="74">
        <v>44497</v>
      </c>
      <c r="K20" s="88">
        <v>10</v>
      </c>
      <c r="L20" s="83" t="s">
        <v>31</v>
      </c>
    </row>
    <row r="21" spans="1:12" s="75" customFormat="1" ht="83.25" customHeight="1" x14ac:dyDescent="0.2">
      <c r="A21" s="83" t="s">
        <v>38</v>
      </c>
      <c r="B21" s="87">
        <v>3197</v>
      </c>
      <c r="C21" s="16" t="s">
        <v>576</v>
      </c>
      <c r="D21" s="62" t="s">
        <v>114</v>
      </c>
      <c r="E21" s="62" t="s">
        <v>451</v>
      </c>
      <c r="F21" s="62" t="s">
        <v>490</v>
      </c>
      <c r="G21" s="73">
        <v>44484</v>
      </c>
      <c r="H21" s="73">
        <v>44491</v>
      </c>
      <c r="I21" s="73">
        <v>44512</v>
      </c>
      <c r="J21" s="74">
        <v>44518</v>
      </c>
      <c r="K21" s="88">
        <v>5</v>
      </c>
      <c r="L21" s="83" t="s">
        <v>38</v>
      </c>
    </row>
    <row r="22" spans="1:12" s="75" customFormat="1" ht="99" customHeight="1" x14ac:dyDescent="0.2">
      <c r="A22" s="83" t="s">
        <v>48</v>
      </c>
      <c r="B22" s="87">
        <v>3198</v>
      </c>
      <c r="C22" s="16" t="s">
        <v>264</v>
      </c>
      <c r="D22" s="62" t="s">
        <v>265</v>
      </c>
      <c r="E22" s="62" t="s">
        <v>120</v>
      </c>
      <c r="F22" s="62" t="s">
        <v>519</v>
      </c>
      <c r="G22" s="73">
        <v>44498</v>
      </c>
      <c r="H22" s="73">
        <v>44505</v>
      </c>
      <c r="I22" s="73">
        <v>44526</v>
      </c>
      <c r="J22" s="74">
        <v>44532</v>
      </c>
      <c r="K22" s="88">
        <v>4</v>
      </c>
      <c r="L22" s="83" t="s">
        <v>48</v>
      </c>
    </row>
    <row r="23" spans="1:12" s="75" customFormat="1" ht="44.5" customHeight="1" x14ac:dyDescent="0.2">
      <c r="A23" s="83" t="s">
        <v>31</v>
      </c>
      <c r="B23" s="87">
        <v>3201</v>
      </c>
      <c r="C23" s="16" t="s">
        <v>419</v>
      </c>
      <c r="D23" s="62" t="s">
        <v>20</v>
      </c>
      <c r="E23" s="62" t="s">
        <v>341</v>
      </c>
      <c r="F23" s="62" t="s">
        <v>342</v>
      </c>
      <c r="G23" s="73">
        <v>44561</v>
      </c>
      <c r="H23" s="73">
        <v>44568</v>
      </c>
      <c r="I23" s="73">
        <v>44589</v>
      </c>
      <c r="J23" s="74">
        <v>44595</v>
      </c>
      <c r="K23" s="88">
        <v>15</v>
      </c>
      <c r="L23" s="83" t="s">
        <v>31</v>
      </c>
    </row>
    <row r="24" spans="1:12" s="75" customFormat="1" ht="108.75" customHeight="1" x14ac:dyDescent="0.2">
      <c r="A24" s="83" t="s">
        <v>27</v>
      </c>
      <c r="B24" s="87">
        <v>3203</v>
      </c>
      <c r="C24" s="16" t="s">
        <v>502</v>
      </c>
      <c r="D24" s="62" t="s">
        <v>16</v>
      </c>
      <c r="E24" s="62" t="s">
        <v>17</v>
      </c>
      <c r="F24" s="62" t="s">
        <v>577</v>
      </c>
      <c r="G24" s="73">
        <v>44596</v>
      </c>
      <c r="H24" s="73">
        <v>44603</v>
      </c>
      <c r="I24" s="73">
        <v>44624</v>
      </c>
      <c r="J24" s="74">
        <v>44630</v>
      </c>
      <c r="K24" s="88">
        <v>25</v>
      </c>
      <c r="L24" s="83" t="s">
        <v>27</v>
      </c>
    </row>
    <row r="27" spans="1:12" ht="22" thickBot="1" x14ac:dyDescent="0.3">
      <c r="A27" s="97" t="s">
        <v>578</v>
      </c>
      <c r="C27" s="112"/>
      <c r="K27" s="78"/>
      <c r="L27" s="97" t="s">
        <v>578</v>
      </c>
    </row>
    <row r="28" spans="1:12" ht="31" thickBot="1" x14ac:dyDescent="0.25">
      <c r="A28" s="50" t="s">
        <v>0</v>
      </c>
      <c r="B28" s="51" t="s">
        <v>1</v>
      </c>
      <c r="C28" s="51" t="s">
        <v>2</v>
      </c>
      <c r="D28" s="51" t="s">
        <v>3</v>
      </c>
      <c r="E28" s="51" t="s">
        <v>4</v>
      </c>
      <c r="F28" s="51" t="s">
        <v>5</v>
      </c>
      <c r="G28" s="52" t="s">
        <v>6</v>
      </c>
      <c r="H28" s="52" t="s">
        <v>7</v>
      </c>
      <c r="I28" s="52" t="s">
        <v>8</v>
      </c>
      <c r="J28" s="53" t="s">
        <v>9</v>
      </c>
      <c r="K28" s="76" t="s">
        <v>11</v>
      </c>
      <c r="L28" s="50" t="s">
        <v>0</v>
      </c>
    </row>
    <row r="29" spans="1:12" ht="163.5" customHeight="1" x14ac:dyDescent="0.2">
      <c r="A29" s="83" t="s">
        <v>55</v>
      </c>
      <c r="B29" s="87">
        <v>3169</v>
      </c>
      <c r="C29" s="16" t="s">
        <v>434</v>
      </c>
      <c r="D29" s="62" t="s">
        <v>20</v>
      </c>
      <c r="E29" s="62" t="s">
        <v>17</v>
      </c>
      <c r="F29" s="62" t="s">
        <v>579</v>
      </c>
      <c r="G29" s="73">
        <v>44260</v>
      </c>
      <c r="H29" s="73">
        <v>44267</v>
      </c>
      <c r="I29" s="73">
        <v>44288</v>
      </c>
      <c r="J29" s="74">
        <v>44294</v>
      </c>
      <c r="K29" s="88">
        <v>3</v>
      </c>
      <c r="L29" s="83" t="s">
        <v>55</v>
      </c>
    </row>
    <row r="30" spans="1:12" ht="227.5" customHeight="1" x14ac:dyDescent="0.2">
      <c r="A30" s="83" t="s">
        <v>55</v>
      </c>
      <c r="B30" s="87">
        <v>3174</v>
      </c>
      <c r="C30" s="41" t="s">
        <v>439</v>
      </c>
      <c r="D30" s="62" t="s">
        <v>368</v>
      </c>
      <c r="E30" s="62" t="s">
        <v>17</v>
      </c>
      <c r="F30" s="62" t="s">
        <v>530</v>
      </c>
      <c r="G30" s="73">
        <v>44281</v>
      </c>
      <c r="H30" s="73">
        <v>44288</v>
      </c>
      <c r="I30" s="73">
        <v>44309</v>
      </c>
      <c r="J30" s="74">
        <v>44315</v>
      </c>
      <c r="K30" s="88">
        <v>3</v>
      </c>
      <c r="L30" s="83" t="s">
        <v>55</v>
      </c>
    </row>
    <row r="31" spans="1:12" ht="116.5" customHeight="1" x14ac:dyDescent="0.2">
      <c r="A31" s="83" t="s">
        <v>55</v>
      </c>
      <c r="B31" s="87">
        <v>3176</v>
      </c>
      <c r="C31" s="16" t="s">
        <v>218</v>
      </c>
      <c r="D31" s="62" t="s">
        <v>20</v>
      </c>
      <c r="E31" s="62" t="s">
        <v>17</v>
      </c>
      <c r="F31" s="62" t="s">
        <v>580</v>
      </c>
      <c r="G31" s="73">
        <v>44302</v>
      </c>
      <c r="H31" s="73">
        <v>44309</v>
      </c>
      <c r="I31" s="73">
        <v>44330</v>
      </c>
      <c r="J31" s="74">
        <v>44336</v>
      </c>
      <c r="K31" s="88">
        <v>3</v>
      </c>
      <c r="L31" s="83" t="s">
        <v>55</v>
      </c>
    </row>
    <row r="32" spans="1:12" ht="143.25" customHeight="1" x14ac:dyDescent="0.2">
      <c r="A32" s="83" t="s">
        <v>55</v>
      </c>
      <c r="B32" s="87">
        <v>3178</v>
      </c>
      <c r="C32" s="16" t="s">
        <v>217</v>
      </c>
      <c r="D32" s="62" t="s">
        <v>20</v>
      </c>
      <c r="E32" s="62" t="s">
        <v>370</v>
      </c>
      <c r="F32" s="62" t="s">
        <v>371</v>
      </c>
      <c r="G32" s="73">
        <v>44302</v>
      </c>
      <c r="H32" s="73">
        <v>44309</v>
      </c>
      <c r="I32" s="73">
        <v>44330</v>
      </c>
      <c r="J32" s="74">
        <v>44336</v>
      </c>
      <c r="K32" s="88">
        <v>3</v>
      </c>
      <c r="L32" s="83" t="s">
        <v>55</v>
      </c>
    </row>
    <row r="33" spans="1:12" ht="135.75" customHeight="1" x14ac:dyDescent="0.2">
      <c r="A33" s="83" t="s">
        <v>55</v>
      </c>
      <c r="B33" s="87">
        <v>3204</v>
      </c>
      <c r="C33" s="16" t="s">
        <v>228</v>
      </c>
      <c r="D33" s="62" t="s">
        <v>20</v>
      </c>
      <c r="E33" s="62" t="s">
        <v>370</v>
      </c>
      <c r="F33" s="62" t="s">
        <v>372</v>
      </c>
      <c r="G33" s="73">
        <v>44316</v>
      </c>
      <c r="H33" s="73">
        <v>44323</v>
      </c>
      <c r="I33" s="73">
        <v>44344</v>
      </c>
      <c r="J33" s="74">
        <v>44350</v>
      </c>
      <c r="K33" s="88">
        <v>3</v>
      </c>
      <c r="L33" s="83" t="s">
        <v>55</v>
      </c>
    </row>
    <row r="34" spans="1:12" ht="142.75" customHeight="1" x14ac:dyDescent="0.2">
      <c r="A34" s="83" t="s">
        <v>55</v>
      </c>
      <c r="B34" s="87">
        <v>3205</v>
      </c>
      <c r="C34" s="16" t="s">
        <v>458</v>
      </c>
      <c r="D34" s="62" t="s">
        <v>20</v>
      </c>
      <c r="E34" s="62" t="s">
        <v>17</v>
      </c>
      <c r="F34" s="62" t="s">
        <v>581</v>
      </c>
      <c r="G34" s="73">
        <v>44351</v>
      </c>
      <c r="H34" s="73">
        <v>44358</v>
      </c>
      <c r="I34" s="73">
        <v>44379</v>
      </c>
      <c r="J34" s="74">
        <v>44385</v>
      </c>
      <c r="K34" s="88">
        <v>3</v>
      </c>
      <c r="L34" s="83" t="s">
        <v>55</v>
      </c>
    </row>
    <row r="35" spans="1:12" ht="205.75" customHeight="1" x14ac:dyDescent="0.2">
      <c r="A35" s="83" t="s">
        <v>55</v>
      </c>
      <c r="B35" s="87">
        <v>3206</v>
      </c>
      <c r="C35" s="16" t="s">
        <v>467</v>
      </c>
      <c r="D35" s="62" t="s">
        <v>368</v>
      </c>
      <c r="E35" s="62" t="s">
        <v>17</v>
      </c>
      <c r="F35" s="62" t="s">
        <v>536</v>
      </c>
      <c r="G35" s="73">
        <v>44386</v>
      </c>
      <c r="H35" s="73">
        <v>44393</v>
      </c>
      <c r="I35" s="73">
        <v>44414</v>
      </c>
      <c r="J35" s="74">
        <v>44420</v>
      </c>
      <c r="K35" s="88">
        <v>3</v>
      </c>
      <c r="L35" s="83" t="s">
        <v>55</v>
      </c>
    </row>
    <row r="36" spans="1:12" ht="195.75" customHeight="1" x14ac:dyDescent="0.2">
      <c r="A36" s="83" t="s">
        <v>250</v>
      </c>
      <c r="B36" s="88">
        <v>3167</v>
      </c>
      <c r="C36" s="16" t="s">
        <v>123</v>
      </c>
      <c r="D36" s="62" t="s">
        <v>16</v>
      </c>
      <c r="E36" s="62" t="s">
        <v>408</v>
      </c>
      <c r="F36" s="62" t="s">
        <v>409</v>
      </c>
      <c r="G36" s="73">
        <v>44400</v>
      </c>
      <c r="H36" s="73">
        <v>44414</v>
      </c>
      <c r="I36" s="73">
        <v>44435</v>
      </c>
      <c r="J36" s="74">
        <v>44441</v>
      </c>
      <c r="K36" s="88">
        <v>25</v>
      </c>
      <c r="L36" s="83" t="s">
        <v>250</v>
      </c>
    </row>
    <row r="37" spans="1:12" ht="101.25" customHeight="1" x14ac:dyDescent="0.2">
      <c r="A37" s="83" t="s">
        <v>250</v>
      </c>
      <c r="B37" s="88">
        <v>3168</v>
      </c>
      <c r="C37" s="16" t="s">
        <v>410</v>
      </c>
      <c r="D37" s="62" t="s">
        <v>16</v>
      </c>
      <c r="E37" s="62" t="s">
        <v>411</v>
      </c>
      <c r="F37" s="62" t="s">
        <v>412</v>
      </c>
      <c r="G37" s="73">
        <v>44400</v>
      </c>
      <c r="H37" s="73">
        <v>44414</v>
      </c>
      <c r="I37" s="73">
        <v>44435</v>
      </c>
      <c r="J37" s="74">
        <v>44441</v>
      </c>
      <c r="K37" s="88">
        <v>25</v>
      </c>
      <c r="L37" s="83" t="s">
        <v>250</v>
      </c>
    </row>
    <row r="38" spans="1:12" ht="122.25" customHeight="1" x14ac:dyDescent="0.2">
      <c r="A38" s="83" t="s">
        <v>55</v>
      </c>
      <c r="B38" s="87">
        <v>3207</v>
      </c>
      <c r="C38" s="16" t="s">
        <v>477</v>
      </c>
      <c r="D38" s="62" t="s">
        <v>20</v>
      </c>
      <c r="E38" s="62" t="s">
        <v>17</v>
      </c>
      <c r="F38" s="62" t="s">
        <v>375</v>
      </c>
      <c r="G38" s="73">
        <v>44414</v>
      </c>
      <c r="H38" s="73">
        <v>44421</v>
      </c>
      <c r="I38" s="73">
        <v>44442</v>
      </c>
      <c r="J38" s="74">
        <v>44448</v>
      </c>
      <c r="K38" s="88">
        <v>3</v>
      </c>
      <c r="L38" s="83" t="s">
        <v>55</v>
      </c>
    </row>
    <row r="39" spans="1:12" ht="68.5" customHeight="1" x14ac:dyDescent="0.2">
      <c r="A39" s="83" t="s">
        <v>55</v>
      </c>
      <c r="B39" s="87">
        <v>3220</v>
      </c>
      <c r="C39" s="16" t="s">
        <v>151</v>
      </c>
      <c r="D39" s="62" t="s">
        <v>16</v>
      </c>
      <c r="E39" s="62" t="s">
        <v>370</v>
      </c>
      <c r="F39" s="62" t="s">
        <v>538</v>
      </c>
      <c r="G39" s="73">
        <v>44428</v>
      </c>
      <c r="H39" s="73">
        <v>44435</v>
      </c>
      <c r="I39" s="73">
        <v>44456</v>
      </c>
      <c r="J39" s="74">
        <v>44462</v>
      </c>
      <c r="K39" s="88">
        <v>3</v>
      </c>
      <c r="L39" s="83" t="s">
        <v>55</v>
      </c>
    </row>
    <row r="40" spans="1:12" ht="216" customHeight="1" x14ac:dyDescent="0.2">
      <c r="A40" s="83" t="s">
        <v>55</v>
      </c>
      <c r="B40" s="87">
        <v>3208</v>
      </c>
      <c r="C40" s="16" t="s">
        <v>494</v>
      </c>
      <c r="D40" s="62" t="s">
        <v>368</v>
      </c>
      <c r="E40" s="62" t="s">
        <v>17</v>
      </c>
      <c r="F40" s="62" t="s">
        <v>540</v>
      </c>
      <c r="G40" s="73">
        <v>44477</v>
      </c>
      <c r="H40" s="73">
        <v>44484</v>
      </c>
      <c r="I40" s="73">
        <v>44505</v>
      </c>
      <c r="J40" s="74">
        <v>44510</v>
      </c>
      <c r="K40" s="88">
        <v>3</v>
      </c>
      <c r="L40" s="83" t="s">
        <v>55</v>
      </c>
    </row>
    <row r="41" spans="1:12" ht="144" customHeight="1" x14ac:dyDescent="0.2">
      <c r="A41" s="83" t="s">
        <v>55</v>
      </c>
      <c r="B41" s="87">
        <v>3209</v>
      </c>
      <c r="C41" s="16" t="s">
        <v>217</v>
      </c>
      <c r="D41" s="62" t="s">
        <v>20</v>
      </c>
      <c r="E41" s="62" t="s">
        <v>370</v>
      </c>
      <c r="F41" s="62" t="s">
        <v>371</v>
      </c>
      <c r="G41" s="73">
        <v>44491</v>
      </c>
      <c r="H41" s="73">
        <v>44498</v>
      </c>
      <c r="I41" s="73">
        <v>44519</v>
      </c>
      <c r="J41" s="74">
        <v>44525</v>
      </c>
      <c r="K41" s="88">
        <v>3</v>
      </c>
      <c r="L41" s="83" t="s">
        <v>55</v>
      </c>
    </row>
    <row r="42" spans="1:12" ht="118.5" customHeight="1" x14ac:dyDescent="0.2">
      <c r="A42" s="83" t="s">
        <v>55</v>
      </c>
      <c r="B42" s="87">
        <v>3210</v>
      </c>
      <c r="C42" s="16" t="s">
        <v>500</v>
      </c>
      <c r="D42" s="62" t="s">
        <v>20</v>
      </c>
      <c r="E42" s="62" t="s">
        <v>17</v>
      </c>
      <c r="F42" s="62" t="s">
        <v>380</v>
      </c>
      <c r="G42" s="73">
        <v>44512</v>
      </c>
      <c r="H42" s="73">
        <v>44519</v>
      </c>
      <c r="I42" s="73">
        <v>44540</v>
      </c>
      <c r="J42" s="74">
        <v>44546</v>
      </c>
      <c r="K42" s="88">
        <v>3</v>
      </c>
      <c r="L42" s="83" t="s">
        <v>55</v>
      </c>
    </row>
    <row r="43" spans="1:12" ht="120.75" customHeight="1" x14ac:dyDescent="0.2">
      <c r="A43" s="83" t="s">
        <v>55</v>
      </c>
      <c r="B43" s="87">
        <v>3211</v>
      </c>
      <c r="C43" s="16" t="s">
        <v>274</v>
      </c>
      <c r="D43" s="62" t="s">
        <v>20</v>
      </c>
      <c r="E43" s="62" t="s">
        <v>370</v>
      </c>
      <c r="F43" s="62" t="s">
        <v>377</v>
      </c>
      <c r="G43" s="73">
        <v>44540</v>
      </c>
      <c r="H43" s="73">
        <v>44547</v>
      </c>
      <c r="I43" s="73">
        <v>44568</v>
      </c>
      <c r="J43" s="74">
        <v>44574</v>
      </c>
      <c r="K43" s="88">
        <v>3</v>
      </c>
      <c r="L43" s="83" t="s">
        <v>55</v>
      </c>
    </row>
    <row r="44" spans="1:12" ht="198" customHeight="1" x14ac:dyDescent="0.2">
      <c r="A44" s="83" t="s">
        <v>55</v>
      </c>
      <c r="B44" s="87">
        <v>3212</v>
      </c>
      <c r="C44" s="16" t="s">
        <v>501</v>
      </c>
      <c r="D44" s="62" t="s">
        <v>368</v>
      </c>
      <c r="E44" s="62" t="s">
        <v>17</v>
      </c>
      <c r="F44" s="62" t="s">
        <v>543</v>
      </c>
      <c r="G44" s="73">
        <v>44575</v>
      </c>
      <c r="H44" s="73">
        <v>44582</v>
      </c>
      <c r="I44" s="73">
        <v>44603</v>
      </c>
      <c r="J44" s="74">
        <v>44609</v>
      </c>
      <c r="K44" s="88">
        <v>3</v>
      </c>
      <c r="L44" s="83" t="s">
        <v>55</v>
      </c>
    </row>
    <row r="45" spans="1:12" ht="168" customHeight="1" x14ac:dyDescent="0.2">
      <c r="A45" s="83" t="s">
        <v>55</v>
      </c>
      <c r="B45" s="87">
        <v>3213</v>
      </c>
      <c r="C45" s="16" t="s">
        <v>287</v>
      </c>
      <c r="D45" s="62" t="s">
        <v>368</v>
      </c>
      <c r="E45" s="62" t="s">
        <v>370</v>
      </c>
      <c r="F45" s="62" t="s">
        <v>544</v>
      </c>
      <c r="G45" s="73">
        <v>44589</v>
      </c>
      <c r="H45" s="73">
        <v>44596</v>
      </c>
      <c r="I45" s="73">
        <v>44617</v>
      </c>
      <c r="J45" s="74">
        <v>44623</v>
      </c>
      <c r="K45" s="88">
        <v>3</v>
      </c>
      <c r="L45" s="83" t="s">
        <v>55</v>
      </c>
    </row>
    <row r="46" spans="1:12" ht="102" customHeight="1" x14ac:dyDescent="0.2">
      <c r="A46" s="83" t="s">
        <v>55</v>
      </c>
      <c r="B46" s="87">
        <v>3214</v>
      </c>
      <c r="C46" s="16" t="s">
        <v>421</v>
      </c>
      <c r="D46" s="62" t="s">
        <v>124</v>
      </c>
      <c r="E46" s="62" t="s">
        <v>17</v>
      </c>
      <c r="F46" s="62" t="s">
        <v>582</v>
      </c>
      <c r="G46" s="73">
        <v>44596</v>
      </c>
      <c r="H46" s="73">
        <v>44603</v>
      </c>
      <c r="I46" s="73">
        <v>44624</v>
      </c>
      <c r="J46" s="74">
        <v>44630</v>
      </c>
      <c r="K46" s="88">
        <v>25</v>
      </c>
      <c r="L46" s="83" t="s">
        <v>55</v>
      </c>
    </row>
    <row r="49" spans="1:12" ht="22" thickBot="1" x14ac:dyDescent="0.3">
      <c r="A49" s="97" t="s">
        <v>583</v>
      </c>
      <c r="C49" s="112"/>
      <c r="K49" s="78"/>
      <c r="L49" s="97" t="s">
        <v>583</v>
      </c>
    </row>
    <row r="50" spans="1:12" ht="31" thickBot="1" x14ac:dyDescent="0.25">
      <c r="A50" s="50" t="s">
        <v>0</v>
      </c>
      <c r="B50" s="51" t="s">
        <v>1</v>
      </c>
      <c r="C50" s="51" t="s">
        <v>2</v>
      </c>
      <c r="D50" s="51" t="s">
        <v>3</v>
      </c>
      <c r="E50" s="51" t="s">
        <v>4</v>
      </c>
      <c r="F50" s="51" t="s">
        <v>5</v>
      </c>
      <c r="G50" s="52" t="s">
        <v>6</v>
      </c>
      <c r="H50" s="52" t="s">
        <v>7</v>
      </c>
      <c r="I50" s="52" t="s">
        <v>8</v>
      </c>
      <c r="J50" s="53" t="s">
        <v>9</v>
      </c>
      <c r="K50" s="76" t="s">
        <v>11</v>
      </c>
      <c r="L50" s="50" t="s">
        <v>0</v>
      </c>
    </row>
    <row r="51" spans="1:12" ht="102" customHeight="1" x14ac:dyDescent="0.2">
      <c r="A51" s="115" t="s">
        <v>14</v>
      </c>
      <c r="B51" s="116">
        <v>3158</v>
      </c>
      <c r="C51" s="116" t="s">
        <v>584</v>
      </c>
      <c r="D51" s="116" t="s">
        <v>16</v>
      </c>
      <c r="E51" s="116" t="s">
        <v>585</v>
      </c>
      <c r="F51" s="117" t="s">
        <v>586</v>
      </c>
      <c r="G51" s="118">
        <v>44253</v>
      </c>
      <c r="H51" s="118">
        <v>44260</v>
      </c>
      <c r="I51" s="118">
        <v>44281</v>
      </c>
      <c r="J51" s="119">
        <v>44286</v>
      </c>
      <c r="K51" s="120">
        <v>5</v>
      </c>
      <c r="L51" s="115" t="s">
        <v>14</v>
      </c>
    </row>
    <row r="52" spans="1:12" ht="154.5" customHeight="1" x14ac:dyDescent="0.2">
      <c r="A52" s="114" t="s">
        <v>23</v>
      </c>
      <c r="B52" s="87">
        <v>3152</v>
      </c>
      <c r="C52" s="16" t="s">
        <v>61</v>
      </c>
      <c r="D52" s="87" t="s">
        <v>16</v>
      </c>
      <c r="E52" s="62" t="s">
        <v>448</v>
      </c>
      <c r="F52" s="62" t="s">
        <v>587</v>
      </c>
      <c r="G52" s="73">
        <v>44288</v>
      </c>
      <c r="H52" s="73">
        <v>44295</v>
      </c>
      <c r="I52" s="73">
        <v>44316</v>
      </c>
      <c r="J52" s="74">
        <v>44323</v>
      </c>
      <c r="K52" s="88">
        <v>4</v>
      </c>
      <c r="L52" s="114" t="s">
        <v>23</v>
      </c>
    </row>
    <row r="53" spans="1:12" ht="106.5" customHeight="1" x14ac:dyDescent="0.2">
      <c r="A53" s="114" t="s">
        <v>194</v>
      </c>
      <c r="B53" s="87">
        <v>3215</v>
      </c>
      <c r="C53" s="16" t="s">
        <v>397</v>
      </c>
      <c r="D53" s="87" t="s">
        <v>16</v>
      </c>
      <c r="E53" s="62" t="s">
        <v>588</v>
      </c>
      <c r="F53" s="62" t="s">
        <v>522</v>
      </c>
      <c r="G53" s="73">
        <v>44309</v>
      </c>
      <c r="H53" s="73">
        <v>44316</v>
      </c>
      <c r="I53" s="73">
        <v>44337</v>
      </c>
      <c r="J53" s="74">
        <v>44343</v>
      </c>
      <c r="K53" s="88">
        <v>8</v>
      </c>
      <c r="L53" s="114" t="s">
        <v>194</v>
      </c>
    </row>
    <row r="54" spans="1:12" ht="112" x14ac:dyDescent="0.2">
      <c r="A54" s="121" t="s">
        <v>14</v>
      </c>
      <c r="B54" s="77">
        <v>3165</v>
      </c>
      <c r="C54" s="88" t="s">
        <v>455</v>
      </c>
      <c r="D54" s="77" t="s">
        <v>16</v>
      </c>
      <c r="E54" s="77" t="s">
        <v>456</v>
      </c>
      <c r="F54" s="89" t="s">
        <v>589</v>
      </c>
      <c r="G54" s="73">
        <v>44323</v>
      </c>
      <c r="H54" s="73">
        <v>44330</v>
      </c>
      <c r="I54" s="73">
        <v>44351</v>
      </c>
      <c r="J54" s="74">
        <v>44357</v>
      </c>
      <c r="K54" s="88">
        <v>6</v>
      </c>
      <c r="L54" s="121" t="s">
        <v>14</v>
      </c>
    </row>
    <row r="55" spans="1:12" ht="144" x14ac:dyDescent="0.2">
      <c r="A55" s="114" t="s">
        <v>14</v>
      </c>
      <c r="B55" s="87">
        <v>3159</v>
      </c>
      <c r="C55" s="16" t="s">
        <v>19</v>
      </c>
      <c r="D55" s="87" t="s">
        <v>20</v>
      </c>
      <c r="E55" s="62" t="s">
        <v>590</v>
      </c>
      <c r="F55" s="62" t="s">
        <v>591</v>
      </c>
      <c r="G55" s="73">
        <v>44330</v>
      </c>
      <c r="H55" s="73">
        <v>44337</v>
      </c>
      <c r="I55" s="73">
        <v>44358</v>
      </c>
      <c r="J55" s="74">
        <v>44364</v>
      </c>
      <c r="K55" s="88">
        <v>4</v>
      </c>
      <c r="L55" s="114" t="s">
        <v>14</v>
      </c>
    </row>
    <row r="56" spans="1:12" ht="256" x14ac:dyDescent="0.2">
      <c r="A56" s="114" t="s">
        <v>23</v>
      </c>
      <c r="B56" s="87">
        <v>3153</v>
      </c>
      <c r="C56" s="16" t="s">
        <v>83</v>
      </c>
      <c r="D56" s="87" t="s">
        <v>16</v>
      </c>
      <c r="E56" s="62" t="s">
        <v>592</v>
      </c>
      <c r="F56" s="62" t="s">
        <v>593</v>
      </c>
      <c r="G56" s="73">
        <v>44337</v>
      </c>
      <c r="H56" s="73">
        <v>44344</v>
      </c>
      <c r="I56" s="73">
        <v>44365</v>
      </c>
      <c r="J56" s="74">
        <v>44371</v>
      </c>
      <c r="K56" s="88">
        <v>4</v>
      </c>
      <c r="L56" s="114" t="s">
        <v>23</v>
      </c>
    </row>
    <row r="57" spans="1:12" ht="180" customHeight="1" x14ac:dyDescent="0.2">
      <c r="A57" s="114" t="s">
        <v>23</v>
      </c>
      <c r="B57" s="87">
        <v>3154</v>
      </c>
      <c r="C57" s="16" t="s">
        <v>81</v>
      </c>
      <c r="D57" s="87" t="s">
        <v>16</v>
      </c>
      <c r="E57" s="62" t="s">
        <v>590</v>
      </c>
      <c r="F57" s="62" t="s">
        <v>594</v>
      </c>
      <c r="G57" s="73">
        <v>44372</v>
      </c>
      <c r="H57" s="73">
        <v>44379</v>
      </c>
      <c r="I57" s="73">
        <v>44400</v>
      </c>
      <c r="J57" s="74">
        <v>44406</v>
      </c>
      <c r="K57" s="88">
        <v>4</v>
      </c>
      <c r="L57" s="114" t="s">
        <v>23</v>
      </c>
    </row>
    <row r="58" spans="1:12" ht="176" x14ac:dyDescent="0.2">
      <c r="A58" s="114" t="s">
        <v>106</v>
      </c>
      <c r="B58" s="87">
        <v>3216</v>
      </c>
      <c r="C58" s="16" t="s">
        <v>407</v>
      </c>
      <c r="D58" s="87" t="s">
        <v>16</v>
      </c>
      <c r="E58" s="62" t="s">
        <v>595</v>
      </c>
      <c r="F58" s="62" t="s">
        <v>596</v>
      </c>
      <c r="G58" s="73">
        <v>44393</v>
      </c>
      <c r="H58" s="73">
        <v>44400</v>
      </c>
      <c r="I58" s="73">
        <v>44421</v>
      </c>
      <c r="J58" s="74">
        <v>44427</v>
      </c>
      <c r="K58" s="88">
        <v>8</v>
      </c>
      <c r="L58" s="114" t="s">
        <v>106</v>
      </c>
    </row>
    <row r="59" spans="1:12" ht="124.5" customHeight="1" x14ac:dyDescent="0.2">
      <c r="A59" s="111" t="s">
        <v>23</v>
      </c>
      <c r="B59" s="88">
        <v>3155</v>
      </c>
      <c r="C59" s="16" t="s">
        <v>422</v>
      </c>
      <c r="D59" s="88" t="s">
        <v>124</v>
      </c>
      <c r="E59" s="89" t="s">
        <v>590</v>
      </c>
      <c r="F59" s="62" t="s">
        <v>597</v>
      </c>
      <c r="G59" s="73">
        <v>44421</v>
      </c>
      <c r="H59" s="73">
        <v>44428</v>
      </c>
      <c r="I59" s="73">
        <v>44449</v>
      </c>
      <c r="J59" s="74">
        <v>44455</v>
      </c>
      <c r="K59" s="88">
        <v>4</v>
      </c>
      <c r="L59" s="111" t="s">
        <v>23</v>
      </c>
    </row>
    <row r="60" spans="1:12" ht="157.75" customHeight="1" x14ac:dyDescent="0.2">
      <c r="A60" s="114" t="s">
        <v>23</v>
      </c>
      <c r="B60" s="87">
        <v>3156</v>
      </c>
      <c r="C60" s="16" t="s">
        <v>61</v>
      </c>
      <c r="D60" s="87" t="s">
        <v>16</v>
      </c>
      <c r="E60" s="62" t="s">
        <v>448</v>
      </c>
      <c r="F60" s="62" t="s">
        <v>598</v>
      </c>
      <c r="G60" s="73">
        <v>44428</v>
      </c>
      <c r="H60" s="73">
        <v>44435</v>
      </c>
      <c r="I60" s="73">
        <v>44456</v>
      </c>
      <c r="J60" s="74">
        <v>44463</v>
      </c>
      <c r="K60" s="88">
        <v>4</v>
      </c>
      <c r="L60" s="114" t="s">
        <v>23</v>
      </c>
    </row>
    <row r="61" spans="1:12" ht="256" x14ac:dyDescent="0.2">
      <c r="A61" s="114" t="s">
        <v>106</v>
      </c>
      <c r="B61" s="87">
        <v>3217</v>
      </c>
      <c r="C61" s="16" t="s">
        <v>257</v>
      </c>
      <c r="D61" s="87" t="s">
        <v>124</v>
      </c>
      <c r="E61" s="62" t="s">
        <v>599</v>
      </c>
      <c r="F61" s="62" t="s">
        <v>600</v>
      </c>
      <c r="G61" s="73">
        <v>44435</v>
      </c>
      <c r="H61" s="73">
        <v>44442</v>
      </c>
      <c r="I61" s="73">
        <v>44463</v>
      </c>
      <c r="J61" s="74">
        <v>44469</v>
      </c>
      <c r="K61" s="88">
        <v>6</v>
      </c>
      <c r="L61" s="114" t="s">
        <v>106</v>
      </c>
    </row>
    <row r="62" spans="1:12" ht="256" x14ac:dyDescent="0.2">
      <c r="A62" s="114" t="s">
        <v>23</v>
      </c>
      <c r="B62" s="87">
        <v>3157</v>
      </c>
      <c r="C62" s="16" t="s">
        <v>83</v>
      </c>
      <c r="D62" s="87" t="s">
        <v>16</v>
      </c>
      <c r="E62" s="62" t="s">
        <v>590</v>
      </c>
      <c r="F62" s="62" t="s">
        <v>601</v>
      </c>
      <c r="G62" s="73">
        <v>44442</v>
      </c>
      <c r="H62" s="73">
        <v>44449</v>
      </c>
      <c r="I62" s="73">
        <v>44470</v>
      </c>
      <c r="J62" s="74">
        <v>44476</v>
      </c>
      <c r="K62" s="88">
        <v>4</v>
      </c>
      <c r="L62" s="114" t="s">
        <v>23</v>
      </c>
    </row>
    <row r="63" spans="1:12" ht="116.5" customHeight="1" x14ac:dyDescent="0.2">
      <c r="A63" s="114" t="s">
        <v>14</v>
      </c>
      <c r="B63" s="87">
        <v>3160</v>
      </c>
      <c r="C63" s="16" t="s">
        <v>19</v>
      </c>
      <c r="D63" s="87" t="s">
        <v>20</v>
      </c>
      <c r="E63" s="62" t="s">
        <v>590</v>
      </c>
      <c r="F63" s="62" t="s">
        <v>602</v>
      </c>
      <c r="G63" s="73">
        <v>44449</v>
      </c>
      <c r="H63" s="73">
        <v>44456</v>
      </c>
      <c r="I63" s="73">
        <v>44477</v>
      </c>
      <c r="J63" s="74">
        <v>44483</v>
      </c>
      <c r="K63" s="88">
        <v>4</v>
      </c>
      <c r="L63" s="114" t="s">
        <v>14</v>
      </c>
    </row>
    <row r="64" spans="1:12" ht="149.5" customHeight="1" x14ac:dyDescent="0.2">
      <c r="A64" s="114" t="s">
        <v>14</v>
      </c>
      <c r="B64" s="87">
        <v>3161</v>
      </c>
      <c r="C64" s="16" t="s">
        <v>19</v>
      </c>
      <c r="D64" s="87" t="s">
        <v>20</v>
      </c>
      <c r="E64" s="62" t="s">
        <v>590</v>
      </c>
      <c r="F64" s="62" t="s">
        <v>602</v>
      </c>
      <c r="G64" s="73">
        <v>44505</v>
      </c>
      <c r="H64" s="73">
        <v>44512</v>
      </c>
      <c r="I64" s="73">
        <v>44533</v>
      </c>
      <c r="J64" s="74">
        <v>44539</v>
      </c>
      <c r="K64" s="88">
        <v>4</v>
      </c>
      <c r="L64" s="114" t="s">
        <v>14</v>
      </c>
    </row>
    <row r="65" spans="1:12" ht="154.5" customHeight="1" x14ac:dyDescent="0.2">
      <c r="A65" s="114" t="s">
        <v>106</v>
      </c>
      <c r="B65" s="87">
        <v>3218</v>
      </c>
      <c r="C65" s="16" t="s">
        <v>420</v>
      </c>
      <c r="D65" s="87" t="s">
        <v>16</v>
      </c>
      <c r="E65" s="62" t="s">
        <v>595</v>
      </c>
      <c r="F65" s="99" t="s">
        <v>603</v>
      </c>
      <c r="G65" s="73">
        <v>44568</v>
      </c>
      <c r="H65" s="73">
        <v>44575</v>
      </c>
      <c r="I65" s="73">
        <v>44596</v>
      </c>
      <c r="J65" s="74">
        <v>44602</v>
      </c>
      <c r="K65" s="88">
        <v>8</v>
      </c>
      <c r="L65" s="114" t="s">
        <v>106</v>
      </c>
    </row>
    <row r="66" spans="1:12" ht="95.5" customHeight="1" x14ac:dyDescent="0.2">
      <c r="A66" s="83" t="s">
        <v>14</v>
      </c>
      <c r="B66" s="87">
        <v>3162</v>
      </c>
      <c r="C66" s="16" t="s">
        <v>291</v>
      </c>
      <c r="D66" s="62" t="s">
        <v>16</v>
      </c>
      <c r="E66" s="62" t="s">
        <v>17</v>
      </c>
      <c r="F66" s="62" t="s">
        <v>604</v>
      </c>
      <c r="G66" s="73">
        <v>44596</v>
      </c>
      <c r="H66" s="73">
        <v>44603</v>
      </c>
      <c r="I66" s="73">
        <v>44624</v>
      </c>
      <c r="J66" s="74">
        <v>44630</v>
      </c>
      <c r="K66" s="88">
        <v>25</v>
      </c>
      <c r="L66" s="83" t="s">
        <v>14</v>
      </c>
    </row>
    <row r="67" spans="1:12" ht="111" customHeight="1" x14ac:dyDescent="0.2">
      <c r="A67" s="114" t="s">
        <v>194</v>
      </c>
      <c r="B67" s="87">
        <v>3219</v>
      </c>
      <c r="C67" s="44" t="s">
        <v>425</v>
      </c>
      <c r="D67" s="87" t="s">
        <v>16</v>
      </c>
      <c r="E67" s="62" t="s">
        <v>605</v>
      </c>
      <c r="F67" s="62" t="s">
        <v>606</v>
      </c>
      <c r="G67" s="73">
        <v>44603</v>
      </c>
      <c r="H67" s="73">
        <v>44610</v>
      </c>
      <c r="I67" s="73">
        <v>44631</v>
      </c>
      <c r="J67" s="74">
        <v>44637</v>
      </c>
      <c r="K67" s="88">
        <v>6</v>
      </c>
      <c r="L67" s="114" t="s">
        <v>194</v>
      </c>
    </row>
    <row r="68" spans="1:12" ht="107.5" customHeight="1" x14ac:dyDescent="0.2">
      <c r="A68" s="114" t="s">
        <v>14</v>
      </c>
      <c r="B68" s="87">
        <v>3163</v>
      </c>
      <c r="C68" s="16" t="s">
        <v>19</v>
      </c>
      <c r="D68" s="87" t="s">
        <v>20</v>
      </c>
      <c r="E68" s="62" t="s">
        <v>590</v>
      </c>
      <c r="F68" s="62" t="s">
        <v>602</v>
      </c>
      <c r="G68" s="73">
        <v>44603</v>
      </c>
      <c r="H68" s="73">
        <v>44610</v>
      </c>
      <c r="I68" s="73">
        <v>44631</v>
      </c>
      <c r="J68" s="74">
        <v>44637</v>
      </c>
      <c r="K68" s="88">
        <v>4</v>
      </c>
      <c r="L68" s="114" t="s">
        <v>14</v>
      </c>
    </row>
    <row r="69" spans="1:12" ht="106.5" customHeight="1" x14ac:dyDescent="0.2">
      <c r="A69" s="121" t="s">
        <v>14</v>
      </c>
      <c r="B69" s="77">
        <v>3164</v>
      </c>
      <c r="C69" s="77" t="s">
        <v>607</v>
      </c>
      <c r="D69" s="77" t="s">
        <v>16</v>
      </c>
      <c r="E69" s="77" t="s">
        <v>608</v>
      </c>
      <c r="F69" s="89" t="s">
        <v>609</v>
      </c>
      <c r="G69" s="73">
        <v>44610</v>
      </c>
      <c r="H69" s="73">
        <v>44617</v>
      </c>
      <c r="I69" s="73">
        <v>44638</v>
      </c>
      <c r="J69" s="74">
        <v>44644</v>
      </c>
      <c r="K69" s="88">
        <v>6</v>
      </c>
      <c r="L69" s="121" t="s">
        <v>14</v>
      </c>
    </row>
    <row r="70" spans="1:12" ht="73.5" customHeight="1" x14ac:dyDescent="0.2"/>
    <row r="72" spans="1:12" ht="96" customHeight="1" x14ac:dyDescent="0.2"/>
    <row r="73" spans="1:12" ht="120" customHeight="1" x14ac:dyDescent="0.2"/>
  </sheetData>
  <autoFilter ref="A50:L69" xr:uid="{682840EF-D4BF-4176-868D-60B2734744C5}"/>
  <customSheetViews>
    <customSheetView guid="{D60E86EB-F5F3-43AC-A4F6-D4B3DC453DD2}" scale="70" showAutoFilter="1" topLeftCell="F1">
      <selection activeCell="L1" sqref="L1:L1048576"/>
      <pageMargins left="0" right="0" top="0" bottom="0" header="0" footer="0"/>
      <autoFilter ref="A57:N73" xr:uid="{00000000-0000-0000-0000-000000000000}"/>
    </customSheetView>
    <customSheetView guid="{A14B8E4B-3F8F-4606-8E44-39BB9FEA4A2E}" scale="80">
      <selection activeCell="A2" sqref="A2"/>
      <pageMargins left="0" right="0" top="0" bottom="0" header="0" footer="0"/>
    </customSheetView>
    <customSheetView guid="{5B3AED00-93DF-4FAB-9F3C-5DA9CBE9CC8B}" scale="80" topLeftCell="A3">
      <selection activeCell="E7" sqref="E7"/>
      <pageMargins left="0" right="0" top="0" bottom="0" header="0" footer="0"/>
    </customSheetView>
    <customSheetView guid="{A419E118-27CE-453F-8E2E-57861CD2041E}" scale="80" showAutoFilter="1" topLeftCell="B47">
      <selection activeCell="F54" sqref="F54"/>
      <pageMargins left="0" right="0" top="0" bottom="0" header="0" footer="0"/>
      <pageSetup orientation="portrait" r:id="rId1"/>
      <autoFilter ref="A2:K68" xr:uid="{00000000-0000-0000-0000-000000000000}"/>
    </customSheetView>
    <customSheetView guid="{73078B99-6B6B-4F3B-AEEA-5AC4F88B9E68}" scale="80" topLeftCell="A62">
      <selection activeCell="B66" sqref="B66"/>
      <pageMargins left="0" right="0" top="0" bottom="0" header="0" footer="0"/>
    </customSheetView>
    <customSheetView guid="{185A5CD5-3184-493D-8586-15BEEE1E3F5A}" scale="70" showAutoFilter="1">
      <selection activeCell="F25" sqref="F25"/>
      <pageMargins left="0" right="0" top="0" bottom="0" header="0" footer="0"/>
      <autoFilter ref="A57:M73" xr:uid="{00000000-0000-0000-0000-000000000000}"/>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L79"/>
  <sheetViews>
    <sheetView zoomScale="60" zoomScaleNormal="60" workbookViewId="0">
      <selection activeCell="C33" sqref="C33:F33"/>
    </sheetView>
  </sheetViews>
  <sheetFormatPr baseColWidth="10" defaultColWidth="8.83203125" defaultRowHeight="15" x14ac:dyDescent="0.2"/>
  <cols>
    <col min="1" max="1" width="15.5" customWidth="1"/>
    <col min="2" max="2" width="11" customWidth="1"/>
    <col min="3" max="3" width="38.5" customWidth="1"/>
    <col min="4" max="4" width="16.83203125" customWidth="1"/>
    <col min="5" max="5" width="19.5" customWidth="1"/>
    <col min="6" max="6" width="86.5" customWidth="1"/>
    <col min="7" max="8" width="11.5" bestFit="1" customWidth="1"/>
    <col min="9" max="9" width="10.83203125" bestFit="1" customWidth="1"/>
    <col min="10" max="11" width="14.5" bestFit="1" customWidth="1"/>
    <col min="12" max="12" width="15.5" customWidth="1"/>
  </cols>
  <sheetData>
    <row r="1" spans="1:12" ht="21" x14ac:dyDescent="0.25">
      <c r="A1" s="97" t="s">
        <v>197</v>
      </c>
      <c r="L1" s="97"/>
    </row>
    <row r="2" spans="1:12" ht="20" thickBot="1" x14ac:dyDescent="0.3">
      <c r="A2" s="93" t="s">
        <v>610</v>
      </c>
      <c r="K2" s="78"/>
      <c r="L2" s="93"/>
    </row>
    <row r="3" spans="1:12" ht="46" thickBot="1" x14ac:dyDescent="0.25">
      <c r="A3" s="50" t="s">
        <v>0</v>
      </c>
      <c r="B3" s="51" t="s">
        <v>1</v>
      </c>
      <c r="C3" s="51" t="s">
        <v>2</v>
      </c>
      <c r="D3" s="51" t="s">
        <v>3</v>
      </c>
      <c r="E3" s="51" t="s">
        <v>4</v>
      </c>
      <c r="F3" s="51" t="s">
        <v>5</v>
      </c>
      <c r="G3" s="52" t="s">
        <v>6</v>
      </c>
      <c r="H3" s="52" t="s">
        <v>7</v>
      </c>
      <c r="I3" s="52" t="s">
        <v>8</v>
      </c>
      <c r="J3" s="53" t="s">
        <v>9</v>
      </c>
      <c r="K3" s="76" t="s">
        <v>11</v>
      </c>
      <c r="L3" s="50" t="s">
        <v>0</v>
      </c>
    </row>
    <row r="4" spans="1:12" s="75" customFormat="1" ht="32" hidden="1" x14ac:dyDescent="0.2">
      <c r="A4" s="83" t="s">
        <v>48</v>
      </c>
      <c r="B4" s="62"/>
      <c r="C4" s="41" t="s">
        <v>267</v>
      </c>
      <c r="D4" s="62" t="s">
        <v>163</v>
      </c>
      <c r="E4" s="62" t="s">
        <v>268</v>
      </c>
      <c r="F4" s="62" t="s">
        <v>269</v>
      </c>
      <c r="G4" s="74">
        <v>43525</v>
      </c>
      <c r="H4" s="74">
        <v>43532</v>
      </c>
      <c r="I4" s="74">
        <v>43553</v>
      </c>
      <c r="J4" s="74">
        <v>43559</v>
      </c>
      <c r="K4" s="87">
        <v>4</v>
      </c>
      <c r="L4" s="83" t="s">
        <v>48</v>
      </c>
    </row>
    <row r="5" spans="1:12" s="75" customFormat="1" ht="48" hidden="1" x14ac:dyDescent="0.2">
      <c r="A5" s="83" t="s">
        <v>48</v>
      </c>
      <c r="B5" s="62"/>
      <c r="C5" s="16" t="s">
        <v>199</v>
      </c>
      <c r="D5" s="94" t="s">
        <v>200</v>
      </c>
      <c r="E5" s="62" t="s">
        <v>201</v>
      </c>
      <c r="F5" s="62" t="s">
        <v>202</v>
      </c>
      <c r="G5" s="73">
        <v>43532</v>
      </c>
      <c r="H5" s="73">
        <v>43539</v>
      </c>
      <c r="I5" s="73">
        <v>43560</v>
      </c>
      <c r="J5" s="74">
        <v>43566</v>
      </c>
      <c r="K5" s="88">
        <v>6</v>
      </c>
      <c r="L5" s="83" t="s">
        <v>48</v>
      </c>
    </row>
    <row r="6" spans="1:12" s="75" customFormat="1" ht="32" x14ac:dyDescent="0.2">
      <c r="A6" s="83" t="s">
        <v>27</v>
      </c>
      <c r="B6" s="89"/>
      <c r="C6" s="16" t="s">
        <v>203</v>
      </c>
      <c r="D6" s="62" t="s">
        <v>16</v>
      </c>
      <c r="E6" s="62" t="s">
        <v>204</v>
      </c>
      <c r="F6" s="62" t="s">
        <v>205</v>
      </c>
      <c r="G6" s="74">
        <v>43539</v>
      </c>
      <c r="H6" s="74">
        <v>43546</v>
      </c>
      <c r="I6" s="74">
        <v>43567</v>
      </c>
      <c r="J6" s="74">
        <v>43573</v>
      </c>
      <c r="K6" s="88">
        <v>10</v>
      </c>
      <c r="L6" s="83" t="s">
        <v>27</v>
      </c>
    </row>
    <row r="7" spans="1:12" s="75" customFormat="1" ht="64" x14ac:dyDescent="0.2">
      <c r="A7" s="83" t="s">
        <v>38</v>
      </c>
      <c r="B7" s="62"/>
      <c r="C7" s="16" t="s">
        <v>206</v>
      </c>
      <c r="D7" s="62" t="s">
        <v>65</v>
      </c>
      <c r="E7" s="62" t="s">
        <v>207</v>
      </c>
      <c r="F7" s="62" t="s">
        <v>208</v>
      </c>
      <c r="G7" s="73">
        <v>43546</v>
      </c>
      <c r="H7" s="73">
        <v>43553</v>
      </c>
      <c r="I7" s="73">
        <v>43574</v>
      </c>
      <c r="J7" s="74">
        <v>43580</v>
      </c>
      <c r="K7" s="88">
        <v>10</v>
      </c>
      <c r="L7" s="83" t="s">
        <v>38</v>
      </c>
    </row>
    <row r="8" spans="1:12" s="75" customFormat="1" ht="32" hidden="1" x14ac:dyDescent="0.2">
      <c r="A8" s="83" t="s">
        <v>31</v>
      </c>
      <c r="B8" s="89"/>
      <c r="C8" s="16" t="s">
        <v>209</v>
      </c>
      <c r="D8" s="62" t="s">
        <v>20</v>
      </c>
      <c r="E8" s="62" t="s">
        <v>17</v>
      </c>
      <c r="F8" s="62" t="s">
        <v>301</v>
      </c>
      <c r="G8" s="74">
        <v>43553</v>
      </c>
      <c r="H8" s="74">
        <v>43560</v>
      </c>
      <c r="I8" s="74">
        <v>43581</v>
      </c>
      <c r="J8" s="74">
        <v>43587</v>
      </c>
      <c r="K8" s="88">
        <v>25</v>
      </c>
      <c r="L8" s="83" t="s">
        <v>31</v>
      </c>
    </row>
    <row r="9" spans="1:12" s="75" customFormat="1" ht="48" x14ac:dyDescent="0.2">
      <c r="A9" s="83" t="s">
        <v>38</v>
      </c>
      <c r="B9" s="89"/>
      <c r="C9" s="16" t="s">
        <v>210</v>
      </c>
      <c r="D9" s="62" t="s">
        <v>46</v>
      </c>
      <c r="E9" s="62" t="s">
        <v>17</v>
      </c>
      <c r="F9" s="62" t="s">
        <v>302</v>
      </c>
      <c r="G9" s="74">
        <v>43553</v>
      </c>
      <c r="H9" s="74">
        <v>43560</v>
      </c>
      <c r="I9" s="74">
        <v>43581</v>
      </c>
      <c r="J9" s="74">
        <v>43587</v>
      </c>
      <c r="K9" s="88">
        <v>25</v>
      </c>
      <c r="L9" s="83" t="s">
        <v>38</v>
      </c>
    </row>
    <row r="10" spans="1:12" s="75" customFormat="1" ht="48" hidden="1" x14ac:dyDescent="0.2">
      <c r="A10" s="83" t="s">
        <v>48</v>
      </c>
      <c r="B10" s="89"/>
      <c r="C10" s="16" t="s">
        <v>211</v>
      </c>
      <c r="D10" s="62" t="s">
        <v>303</v>
      </c>
      <c r="E10" s="62" t="s">
        <v>17</v>
      </c>
      <c r="F10" s="62" t="s">
        <v>304</v>
      </c>
      <c r="G10" s="74">
        <v>43553</v>
      </c>
      <c r="H10" s="74">
        <v>43560</v>
      </c>
      <c r="I10" s="74">
        <v>43581</v>
      </c>
      <c r="J10" s="74">
        <v>43587</v>
      </c>
      <c r="K10" s="88">
        <v>25</v>
      </c>
      <c r="L10" s="83" t="s">
        <v>48</v>
      </c>
    </row>
    <row r="11" spans="1:12" s="75" customFormat="1" ht="64" x14ac:dyDescent="0.2">
      <c r="A11" s="83" t="s">
        <v>27</v>
      </c>
      <c r="B11" s="62"/>
      <c r="C11" s="16" t="s">
        <v>212</v>
      </c>
      <c r="D11" s="62" t="s">
        <v>16</v>
      </c>
      <c r="E11" s="62" t="s">
        <v>305</v>
      </c>
      <c r="F11" s="62" t="s">
        <v>306</v>
      </c>
      <c r="G11" s="74">
        <v>43553</v>
      </c>
      <c r="H11" s="74">
        <v>43560</v>
      </c>
      <c r="I11" s="74">
        <v>43581</v>
      </c>
      <c r="J11" s="74">
        <v>43587</v>
      </c>
      <c r="K11" s="88">
        <v>5</v>
      </c>
      <c r="L11" s="83" t="s">
        <v>27</v>
      </c>
    </row>
    <row r="12" spans="1:12" s="75" customFormat="1" ht="32" hidden="1" x14ac:dyDescent="0.2">
      <c r="A12" s="83" t="s">
        <v>48</v>
      </c>
      <c r="B12" s="89"/>
      <c r="C12" s="16" t="s">
        <v>225</v>
      </c>
      <c r="D12" s="62" t="s">
        <v>226</v>
      </c>
      <c r="E12" s="62" t="s">
        <v>120</v>
      </c>
      <c r="F12" s="62" t="s">
        <v>227</v>
      </c>
      <c r="G12" s="74">
        <v>43581</v>
      </c>
      <c r="H12" s="74">
        <v>43588</v>
      </c>
      <c r="I12" s="74">
        <v>43609</v>
      </c>
      <c r="J12" s="74">
        <v>43615</v>
      </c>
      <c r="K12" s="88">
        <v>5</v>
      </c>
      <c r="L12" s="83" t="s">
        <v>48</v>
      </c>
    </row>
    <row r="13" spans="1:12" s="75" customFormat="1" ht="32" x14ac:dyDescent="0.2">
      <c r="A13" s="83" t="s">
        <v>38</v>
      </c>
      <c r="B13" s="89"/>
      <c r="C13" s="16" t="s">
        <v>231</v>
      </c>
      <c r="D13" s="62" t="s">
        <v>114</v>
      </c>
      <c r="E13" s="62" t="s">
        <v>232</v>
      </c>
      <c r="F13" s="62" t="s">
        <v>233</v>
      </c>
      <c r="G13" s="73">
        <v>43602</v>
      </c>
      <c r="H13" s="73">
        <v>43609</v>
      </c>
      <c r="I13" s="73">
        <v>43630</v>
      </c>
      <c r="J13" s="74">
        <v>43636</v>
      </c>
      <c r="K13" s="88">
        <v>5</v>
      </c>
      <c r="L13" s="83" t="s">
        <v>38</v>
      </c>
    </row>
    <row r="14" spans="1:12" s="75" customFormat="1" ht="80" x14ac:dyDescent="0.2">
      <c r="A14" s="83" t="s">
        <v>27</v>
      </c>
      <c r="B14" s="62"/>
      <c r="C14" s="41" t="s">
        <v>236</v>
      </c>
      <c r="D14" s="62" t="s">
        <v>16</v>
      </c>
      <c r="E14" s="62" t="s">
        <v>86</v>
      </c>
      <c r="F14" s="62" t="s">
        <v>237</v>
      </c>
      <c r="G14" s="73">
        <v>43616</v>
      </c>
      <c r="H14" s="73">
        <v>43623</v>
      </c>
      <c r="I14" s="73">
        <v>43644</v>
      </c>
      <c r="J14" s="74">
        <v>43650</v>
      </c>
      <c r="K14" s="88">
        <v>10</v>
      </c>
      <c r="L14" s="83" t="s">
        <v>27</v>
      </c>
    </row>
    <row r="15" spans="1:12" s="75" customFormat="1" ht="32" hidden="1" x14ac:dyDescent="0.2">
      <c r="A15" s="83" t="s">
        <v>31</v>
      </c>
      <c r="B15" s="89"/>
      <c r="C15" s="44" t="s">
        <v>238</v>
      </c>
      <c r="D15" s="62" t="s">
        <v>20</v>
      </c>
      <c r="E15" s="62" t="s">
        <v>17</v>
      </c>
      <c r="F15" s="62" t="s">
        <v>239</v>
      </c>
      <c r="G15" s="74">
        <v>43623</v>
      </c>
      <c r="H15" s="74">
        <v>43630</v>
      </c>
      <c r="I15" s="74">
        <v>43651</v>
      </c>
      <c r="J15" s="74">
        <v>43657</v>
      </c>
      <c r="K15" s="88">
        <v>25</v>
      </c>
      <c r="L15" s="83" t="s">
        <v>31</v>
      </c>
    </row>
    <row r="16" spans="1:12" s="75" customFormat="1" ht="32" hidden="1" x14ac:dyDescent="0.2">
      <c r="A16" s="83" t="s">
        <v>31</v>
      </c>
      <c r="B16" s="89"/>
      <c r="C16" s="16" t="s">
        <v>243</v>
      </c>
      <c r="D16" s="62" t="s">
        <v>20</v>
      </c>
      <c r="E16" s="62" t="s">
        <v>17</v>
      </c>
      <c r="F16" s="62" t="s">
        <v>301</v>
      </c>
      <c r="G16" s="74">
        <v>43637</v>
      </c>
      <c r="H16" s="74">
        <v>43644</v>
      </c>
      <c r="I16" s="74">
        <v>43665</v>
      </c>
      <c r="J16" s="74">
        <v>43671</v>
      </c>
      <c r="K16" s="88">
        <v>25</v>
      </c>
      <c r="L16" s="83" t="s">
        <v>31</v>
      </c>
    </row>
    <row r="17" spans="1:12" s="75" customFormat="1" ht="48" x14ac:dyDescent="0.2">
      <c r="A17" s="83" t="s">
        <v>38</v>
      </c>
      <c r="B17" s="62"/>
      <c r="C17" s="16" t="s">
        <v>244</v>
      </c>
      <c r="D17" s="62" t="s">
        <v>46</v>
      </c>
      <c r="E17" s="62" t="s">
        <v>17</v>
      </c>
      <c r="F17" s="62" t="s">
        <v>319</v>
      </c>
      <c r="G17" s="74">
        <v>43637</v>
      </c>
      <c r="H17" s="74">
        <v>43644</v>
      </c>
      <c r="I17" s="74">
        <v>43665</v>
      </c>
      <c r="J17" s="74">
        <v>43671</v>
      </c>
      <c r="K17" s="88">
        <v>25</v>
      </c>
      <c r="L17" s="83" t="s">
        <v>38</v>
      </c>
    </row>
    <row r="18" spans="1:12" s="75" customFormat="1" ht="48" hidden="1" x14ac:dyDescent="0.2">
      <c r="A18" s="83" t="s">
        <v>48</v>
      </c>
      <c r="B18" s="62"/>
      <c r="C18" s="16" t="s">
        <v>245</v>
      </c>
      <c r="D18" s="62" t="s">
        <v>303</v>
      </c>
      <c r="E18" s="62" t="s">
        <v>17</v>
      </c>
      <c r="F18" s="62" t="s">
        <v>304</v>
      </c>
      <c r="G18" s="74">
        <v>43637</v>
      </c>
      <c r="H18" s="74">
        <v>43644</v>
      </c>
      <c r="I18" s="74">
        <v>43665</v>
      </c>
      <c r="J18" s="74">
        <v>43671</v>
      </c>
      <c r="K18" s="88">
        <v>25</v>
      </c>
      <c r="L18" s="83" t="s">
        <v>48</v>
      </c>
    </row>
    <row r="19" spans="1:12" s="75" customFormat="1" ht="96" x14ac:dyDescent="0.2">
      <c r="A19" s="83" t="s">
        <v>27</v>
      </c>
      <c r="B19" s="89"/>
      <c r="C19" s="16" t="s">
        <v>110</v>
      </c>
      <c r="D19" s="62" t="s">
        <v>16</v>
      </c>
      <c r="E19" s="62" t="s">
        <v>111</v>
      </c>
      <c r="F19" s="62" t="s">
        <v>320</v>
      </c>
      <c r="G19" s="74">
        <v>43651</v>
      </c>
      <c r="H19" s="74">
        <v>43658</v>
      </c>
      <c r="I19" s="74">
        <v>43679</v>
      </c>
      <c r="J19" s="74">
        <v>43685</v>
      </c>
      <c r="K19" s="88">
        <v>5</v>
      </c>
      <c r="L19" s="83" t="s">
        <v>27</v>
      </c>
    </row>
    <row r="20" spans="1:12" s="75" customFormat="1" ht="64" x14ac:dyDescent="0.2">
      <c r="A20" s="83" t="s">
        <v>27</v>
      </c>
      <c r="B20" s="89"/>
      <c r="C20" s="16" t="s">
        <v>248</v>
      </c>
      <c r="D20" s="62" t="s">
        <v>16</v>
      </c>
      <c r="E20" s="62" t="s">
        <v>111</v>
      </c>
      <c r="F20" s="62" t="s">
        <v>327</v>
      </c>
      <c r="G20" s="74">
        <v>43665</v>
      </c>
      <c r="H20" s="74">
        <v>43672</v>
      </c>
      <c r="I20" s="74">
        <v>43693</v>
      </c>
      <c r="J20" s="74">
        <v>43699</v>
      </c>
      <c r="K20" s="88">
        <v>10</v>
      </c>
      <c r="L20" s="83" t="s">
        <v>27</v>
      </c>
    </row>
    <row r="21" spans="1:12" s="75" customFormat="1" ht="32" hidden="1" x14ac:dyDescent="0.2">
      <c r="A21" s="83" t="s">
        <v>48</v>
      </c>
      <c r="B21" s="89"/>
      <c r="C21" s="33" t="s">
        <v>254</v>
      </c>
      <c r="D21" s="62" t="s">
        <v>255</v>
      </c>
      <c r="E21" s="62" t="s">
        <v>74</v>
      </c>
      <c r="F21" s="62" t="s">
        <v>256</v>
      </c>
      <c r="G21" s="74">
        <v>43693</v>
      </c>
      <c r="H21" s="74">
        <v>43700</v>
      </c>
      <c r="I21" s="74">
        <v>43721</v>
      </c>
      <c r="J21" s="74">
        <v>43727</v>
      </c>
      <c r="K21" s="88">
        <v>6</v>
      </c>
      <c r="L21" s="83" t="s">
        <v>48</v>
      </c>
    </row>
    <row r="22" spans="1:12" s="75" customFormat="1" ht="48" hidden="1" x14ac:dyDescent="0.2">
      <c r="A22" s="83" t="s">
        <v>31</v>
      </c>
      <c r="B22" s="62"/>
      <c r="C22" s="16" t="s">
        <v>146</v>
      </c>
      <c r="D22" s="62" t="s">
        <v>20</v>
      </c>
      <c r="E22" s="62" t="s">
        <v>331</v>
      </c>
      <c r="F22" s="62" t="s">
        <v>332</v>
      </c>
      <c r="G22" s="73">
        <v>43714</v>
      </c>
      <c r="H22" s="73">
        <v>43721</v>
      </c>
      <c r="I22" s="73">
        <v>43742</v>
      </c>
      <c r="J22" s="74">
        <v>43748</v>
      </c>
      <c r="K22" s="88">
        <v>25</v>
      </c>
      <c r="L22" s="83" t="s">
        <v>31</v>
      </c>
    </row>
    <row r="23" spans="1:12" s="75" customFormat="1" ht="32" hidden="1" x14ac:dyDescent="0.2">
      <c r="A23" s="83" t="s">
        <v>31</v>
      </c>
      <c r="B23" s="62"/>
      <c r="C23" s="44" t="s">
        <v>258</v>
      </c>
      <c r="D23" s="62" t="s">
        <v>20</v>
      </c>
      <c r="E23" s="62" t="s">
        <v>17</v>
      </c>
      <c r="F23" s="62" t="s">
        <v>259</v>
      </c>
      <c r="G23" s="73">
        <v>43742</v>
      </c>
      <c r="H23" s="73">
        <v>43749</v>
      </c>
      <c r="I23" s="73">
        <v>43770</v>
      </c>
      <c r="J23" s="74">
        <v>43776</v>
      </c>
      <c r="K23" s="88">
        <v>25</v>
      </c>
      <c r="L23" s="83" t="s">
        <v>31</v>
      </c>
    </row>
    <row r="24" spans="1:12" s="75" customFormat="1" ht="32" hidden="1" x14ac:dyDescent="0.2">
      <c r="A24" s="83" t="s">
        <v>48</v>
      </c>
      <c r="B24" s="89"/>
      <c r="C24" s="16" t="s">
        <v>261</v>
      </c>
      <c r="D24" s="62" t="s">
        <v>262</v>
      </c>
      <c r="E24" s="62" t="s">
        <v>74</v>
      </c>
      <c r="F24" s="62" t="s">
        <v>263</v>
      </c>
      <c r="G24" s="74">
        <v>43763</v>
      </c>
      <c r="H24" s="74">
        <v>43770</v>
      </c>
      <c r="I24" s="74">
        <v>43791</v>
      </c>
      <c r="J24" s="74">
        <v>43797</v>
      </c>
      <c r="K24" s="88">
        <v>5</v>
      </c>
      <c r="L24" s="83" t="s">
        <v>48</v>
      </c>
    </row>
    <row r="25" spans="1:12" s="75" customFormat="1" ht="80" hidden="1" x14ac:dyDescent="0.2">
      <c r="A25" s="83" t="s">
        <v>48</v>
      </c>
      <c r="B25" s="83"/>
      <c r="C25" s="82" t="s">
        <v>264</v>
      </c>
      <c r="D25" s="83" t="s">
        <v>265</v>
      </c>
      <c r="E25" s="83" t="s">
        <v>120</v>
      </c>
      <c r="F25" s="83" t="s">
        <v>266</v>
      </c>
      <c r="G25" s="90">
        <v>43770</v>
      </c>
      <c r="H25" s="90">
        <v>43777</v>
      </c>
      <c r="I25" s="90">
        <v>43798</v>
      </c>
      <c r="J25" s="91">
        <v>43804</v>
      </c>
      <c r="K25" s="92">
        <v>4</v>
      </c>
      <c r="L25" s="83" t="s">
        <v>48</v>
      </c>
    </row>
    <row r="26" spans="1:12" s="75" customFormat="1" ht="96" x14ac:dyDescent="0.2">
      <c r="A26" s="83" t="s">
        <v>27</v>
      </c>
      <c r="B26" s="62"/>
      <c r="C26" s="16" t="s">
        <v>110</v>
      </c>
      <c r="D26" s="62" t="s">
        <v>16</v>
      </c>
      <c r="E26" s="62" t="s">
        <v>111</v>
      </c>
      <c r="F26" s="94" t="s">
        <v>320</v>
      </c>
      <c r="G26" s="73">
        <v>43798</v>
      </c>
      <c r="H26" s="73">
        <v>43805</v>
      </c>
      <c r="I26" s="73">
        <v>43826</v>
      </c>
      <c r="J26" s="74">
        <v>43832</v>
      </c>
      <c r="K26" s="88">
        <v>5</v>
      </c>
      <c r="L26" s="83" t="s">
        <v>27</v>
      </c>
    </row>
    <row r="27" spans="1:12" s="75" customFormat="1" ht="32" hidden="1" x14ac:dyDescent="0.2">
      <c r="A27" s="83" t="s">
        <v>31</v>
      </c>
      <c r="B27" s="62"/>
      <c r="C27" s="41" t="s">
        <v>270</v>
      </c>
      <c r="D27" s="62" t="s">
        <v>20</v>
      </c>
      <c r="E27" s="62" t="s">
        <v>17</v>
      </c>
      <c r="F27" s="62" t="s">
        <v>338</v>
      </c>
      <c r="G27" s="74">
        <v>43798</v>
      </c>
      <c r="H27" s="74">
        <v>43805</v>
      </c>
      <c r="I27" s="74">
        <v>43826</v>
      </c>
      <c r="J27" s="74">
        <v>43832</v>
      </c>
      <c r="K27" s="88">
        <v>25</v>
      </c>
      <c r="L27" s="83" t="s">
        <v>31</v>
      </c>
    </row>
    <row r="28" spans="1:12" s="75" customFormat="1" ht="32" x14ac:dyDescent="0.2">
      <c r="A28" s="83" t="s">
        <v>38</v>
      </c>
      <c r="B28" s="62"/>
      <c r="C28" s="16" t="s">
        <v>271</v>
      </c>
      <c r="D28" s="62" t="s">
        <v>46</v>
      </c>
      <c r="E28" s="62" t="s">
        <v>17</v>
      </c>
      <c r="F28" s="62" t="s">
        <v>301</v>
      </c>
      <c r="G28" s="74">
        <v>43798</v>
      </c>
      <c r="H28" s="74">
        <v>43805</v>
      </c>
      <c r="I28" s="74">
        <v>43826</v>
      </c>
      <c r="J28" s="74">
        <v>43832</v>
      </c>
      <c r="K28" s="88">
        <v>25</v>
      </c>
      <c r="L28" s="83" t="s">
        <v>38</v>
      </c>
    </row>
    <row r="29" spans="1:12" s="75" customFormat="1" ht="48" hidden="1" x14ac:dyDescent="0.2">
      <c r="A29" s="83" t="s">
        <v>48</v>
      </c>
      <c r="B29" s="62"/>
      <c r="C29" s="16" t="s">
        <v>272</v>
      </c>
      <c r="D29" s="62" t="s">
        <v>303</v>
      </c>
      <c r="E29" s="62" t="s">
        <v>17</v>
      </c>
      <c r="F29" s="62" t="s">
        <v>304</v>
      </c>
      <c r="G29" s="74">
        <v>43798</v>
      </c>
      <c r="H29" s="74">
        <v>43805</v>
      </c>
      <c r="I29" s="74">
        <v>43826</v>
      </c>
      <c r="J29" s="74">
        <v>43832</v>
      </c>
      <c r="K29" s="88">
        <v>25</v>
      </c>
      <c r="L29" s="83" t="s">
        <v>48</v>
      </c>
    </row>
    <row r="30" spans="1:12" s="75" customFormat="1" ht="16" x14ac:dyDescent="0.2">
      <c r="A30" s="83" t="s">
        <v>38</v>
      </c>
      <c r="B30" s="89"/>
      <c r="C30" s="16" t="s">
        <v>275</v>
      </c>
      <c r="D30" s="62" t="s">
        <v>46</v>
      </c>
      <c r="E30" s="62" t="s">
        <v>276</v>
      </c>
      <c r="F30" s="62" t="s">
        <v>277</v>
      </c>
      <c r="G30" s="74">
        <v>43819</v>
      </c>
      <c r="H30" s="74">
        <v>43826</v>
      </c>
      <c r="I30" s="74">
        <v>43847</v>
      </c>
      <c r="J30" s="74">
        <v>43853</v>
      </c>
      <c r="K30" s="88">
        <v>5</v>
      </c>
      <c r="L30" s="83" t="s">
        <v>38</v>
      </c>
    </row>
    <row r="31" spans="1:12" s="75" customFormat="1" ht="32" x14ac:dyDescent="0.2">
      <c r="A31" s="83" t="s">
        <v>38</v>
      </c>
      <c r="B31" s="62"/>
      <c r="C31" s="16" t="s">
        <v>278</v>
      </c>
      <c r="D31" s="62" t="s">
        <v>114</v>
      </c>
      <c r="E31" s="62" t="s">
        <v>279</v>
      </c>
      <c r="F31" s="62" t="s">
        <v>280</v>
      </c>
      <c r="G31" s="73">
        <v>43826</v>
      </c>
      <c r="H31" s="73">
        <v>43833</v>
      </c>
      <c r="I31" s="73">
        <v>43854</v>
      </c>
      <c r="J31" s="74">
        <v>43860</v>
      </c>
      <c r="K31" s="88">
        <v>5</v>
      </c>
      <c r="L31" s="83" t="s">
        <v>38</v>
      </c>
    </row>
    <row r="32" spans="1:12" s="75" customFormat="1" ht="16" hidden="1" x14ac:dyDescent="0.2">
      <c r="A32" s="83" t="s">
        <v>31</v>
      </c>
      <c r="B32" s="62"/>
      <c r="C32" s="16" t="s">
        <v>32</v>
      </c>
      <c r="D32" s="62" t="s">
        <v>20</v>
      </c>
      <c r="E32" s="62" t="s">
        <v>341</v>
      </c>
      <c r="F32" s="62" t="s">
        <v>342</v>
      </c>
      <c r="G32" s="73">
        <v>43840</v>
      </c>
      <c r="H32" s="73">
        <v>43847</v>
      </c>
      <c r="I32" s="73">
        <v>43868</v>
      </c>
      <c r="J32" s="74">
        <v>43874</v>
      </c>
      <c r="K32" s="88">
        <v>25</v>
      </c>
      <c r="L32" s="83" t="s">
        <v>31</v>
      </c>
    </row>
    <row r="33" spans="1:12" s="75" customFormat="1" ht="32" x14ac:dyDescent="0.2">
      <c r="A33" s="83" t="s">
        <v>38</v>
      </c>
      <c r="B33" s="62"/>
      <c r="C33" s="16" t="s">
        <v>285</v>
      </c>
      <c r="D33" s="62" t="s">
        <v>114</v>
      </c>
      <c r="E33" s="62" t="s">
        <v>286</v>
      </c>
      <c r="F33" s="62" t="s">
        <v>280</v>
      </c>
      <c r="G33" s="73">
        <v>43854</v>
      </c>
      <c r="H33" s="73">
        <v>43861</v>
      </c>
      <c r="I33" s="73">
        <v>43882</v>
      </c>
      <c r="J33" s="74">
        <v>43888</v>
      </c>
      <c r="K33" s="88">
        <v>5</v>
      </c>
      <c r="L33" s="83" t="s">
        <v>38</v>
      </c>
    </row>
    <row r="34" spans="1:12" s="75" customFormat="1" ht="64" x14ac:dyDescent="0.2">
      <c r="A34" s="83" t="s">
        <v>288</v>
      </c>
      <c r="B34" s="62"/>
      <c r="C34" s="16" t="s">
        <v>289</v>
      </c>
      <c r="D34" s="62" t="s">
        <v>16</v>
      </c>
      <c r="E34" s="62" t="s">
        <v>17</v>
      </c>
      <c r="F34" s="62" t="s">
        <v>290</v>
      </c>
      <c r="G34" s="73">
        <v>43868</v>
      </c>
      <c r="H34" s="73">
        <v>43875</v>
      </c>
      <c r="I34" s="73">
        <v>43896</v>
      </c>
      <c r="J34" s="74">
        <v>43902</v>
      </c>
      <c r="K34" s="88">
        <v>25</v>
      </c>
      <c r="L34" s="83" t="s">
        <v>288</v>
      </c>
    </row>
    <row r="36" spans="1:12" ht="20" thickBot="1" x14ac:dyDescent="0.3">
      <c r="A36" s="93" t="s">
        <v>611</v>
      </c>
      <c r="L36" s="93" t="s">
        <v>611</v>
      </c>
    </row>
    <row r="37" spans="1:12" ht="46" thickBot="1" x14ac:dyDescent="0.25">
      <c r="A37" s="50" t="s">
        <v>0</v>
      </c>
      <c r="B37" s="51" t="s">
        <v>1</v>
      </c>
      <c r="C37" s="51" t="s">
        <v>2</v>
      </c>
      <c r="D37" s="51" t="s">
        <v>3</v>
      </c>
      <c r="E37" s="51" t="s">
        <v>4</v>
      </c>
      <c r="F37" s="51" t="s">
        <v>5</v>
      </c>
      <c r="G37" s="52" t="s">
        <v>6</v>
      </c>
      <c r="H37" s="52" t="s">
        <v>7</v>
      </c>
      <c r="I37" s="52" t="s">
        <v>8</v>
      </c>
      <c r="J37" s="53" t="s">
        <v>9</v>
      </c>
      <c r="K37" s="76" t="s">
        <v>11</v>
      </c>
      <c r="L37" s="50" t="s">
        <v>0</v>
      </c>
    </row>
    <row r="38" spans="1:12" s="75" customFormat="1" ht="80" x14ac:dyDescent="0.2">
      <c r="A38" s="83" t="s">
        <v>14</v>
      </c>
      <c r="B38" s="62"/>
      <c r="C38" s="16" t="s">
        <v>213</v>
      </c>
      <c r="D38" s="62" t="s">
        <v>16</v>
      </c>
      <c r="E38" s="62" t="s">
        <v>17</v>
      </c>
      <c r="F38" s="94" t="s">
        <v>347</v>
      </c>
      <c r="G38" s="73">
        <v>43560</v>
      </c>
      <c r="H38" s="73">
        <v>43567</v>
      </c>
      <c r="I38" s="73">
        <v>43588</v>
      </c>
      <c r="J38" s="74">
        <v>43594</v>
      </c>
      <c r="K38" s="88">
        <v>10</v>
      </c>
      <c r="L38" s="83" t="s">
        <v>14</v>
      </c>
    </row>
    <row r="39" spans="1:12" s="75" customFormat="1" ht="123" customHeight="1" x14ac:dyDescent="0.2">
      <c r="A39" s="83" t="s">
        <v>194</v>
      </c>
      <c r="B39" s="89"/>
      <c r="C39" s="33" t="s">
        <v>397</v>
      </c>
      <c r="D39" s="62" t="s">
        <v>16</v>
      </c>
      <c r="E39" s="62" t="s">
        <v>612</v>
      </c>
      <c r="F39" s="94" t="s">
        <v>613</v>
      </c>
      <c r="G39" s="74">
        <v>43567</v>
      </c>
      <c r="H39" s="74">
        <v>43574</v>
      </c>
      <c r="I39" s="74">
        <v>43595</v>
      </c>
      <c r="J39" s="74">
        <v>43601</v>
      </c>
      <c r="K39" s="88">
        <v>10</v>
      </c>
      <c r="L39" s="83" t="s">
        <v>194</v>
      </c>
    </row>
    <row r="40" spans="1:12" s="75" customFormat="1" ht="51" customHeight="1" x14ac:dyDescent="0.2">
      <c r="A40" s="83" t="s">
        <v>220</v>
      </c>
      <c r="B40" s="62"/>
      <c r="C40" s="16" t="s">
        <v>221</v>
      </c>
      <c r="D40" s="62" t="s">
        <v>222</v>
      </c>
      <c r="E40" s="62" t="s">
        <v>223</v>
      </c>
      <c r="F40" s="94" t="s">
        <v>224</v>
      </c>
      <c r="G40" s="74">
        <v>43573</v>
      </c>
      <c r="H40" s="73">
        <v>43581</v>
      </c>
      <c r="I40" s="73">
        <v>43602</v>
      </c>
      <c r="J40" s="74">
        <v>43608</v>
      </c>
      <c r="K40" s="88">
        <v>6</v>
      </c>
      <c r="L40" s="83" t="s">
        <v>220</v>
      </c>
    </row>
    <row r="41" spans="1:12" s="75" customFormat="1" ht="112" x14ac:dyDescent="0.2">
      <c r="A41" s="83" t="s">
        <v>14</v>
      </c>
      <c r="B41" s="62"/>
      <c r="C41" s="16" t="s">
        <v>19</v>
      </c>
      <c r="D41" s="62" t="s">
        <v>20</v>
      </c>
      <c r="E41" s="62" t="s">
        <v>614</v>
      </c>
      <c r="F41" s="95" t="s">
        <v>615</v>
      </c>
      <c r="G41" s="73">
        <v>43588</v>
      </c>
      <c r="H41" s="73">
        <v>43595</v>
      </c>
      <c r="I41" s="73">
        <v>43616</v>
      </c>
      <c r="J41" s="74">
        <v>43622</v>
      </c>
      <c r="K41" s="88">
        <v>4</v>
      </c>
      <c r="L41" s="83" t="s">
        <v>14</v>
      </c>
    </row>
    <row r="42" spans="1:12" s="75" customFormat="1" ht="153" customHeight="1" x14ac:dyDescent="0.2">
      <c r="A42" s="83" t="s">
        <v>23</v>
      </c>
      <c r="B42" s="89"/>
      <c r="C42" s="16" t="s">
        <v>61</v>
      </c>
      <c r="D42" s="62" t="s">
        <v>16</v>
      </c>
      <c r="E42" s="62" t="s">
        <v>62</v>
      </c>
      <c r="F42" s="99" t="s">
        <v>230</v>
      </c>
      <c r="G42" s="74">
        <v>43595</v>
      </c>
      <c r="H42" s="74">
        <v>43602</v>
      </c>
      <c r="I42" s="74">
        <v>43623</v>
      </c>
      <c r="J42" s="74">
        <v>43629</v>
      </c>
      <c r="K42" s="88">
        <v>4</v>
      </c>
      <c r="L42" s="83" t="s">
        <v>23</v>
      </c>
    </row>
    <row r="43" spans="1:12" s="75" customFormat="1" ht="96" x14ac:dyDescent="0.2">
      <c r="A43" s="83" t="s">
        <v>23</v>
      </c>
      <c r="B43" s="89"/>
      <c r="C43" s="16" t="s">
        <v>234</v>
      </c>
      <c r="D43" s="62" t="s">
        <v>16</v>
      </c>
      <c r="E43" s="62" t="s">
        <v>25</v>
      </c>
      <c r="F43" s="94" t="s">
        <v>235</v>
      </c>
      <c r="G43" s="74">
        <v>43609</v>
      </c>
      <c r="H43" s="74">
        <v>43616</v>
      </c>
      <c r="I43" s="74">
        <v>43637</v>
      </c>
      <c r="J43" s="74">
        <v>43643</v>
      </c>
      <c r="K43" s="88">
        <v>25</v>
      </c>
      <c r="L43" s="83" t="s">
        <v>23</v>
      </c>
    </row>
    <row r="44" spans="1:12" s="75" customFormat="1" ht="216.75" customHeight="1" x14ac:dyDescent="0.2">
      <c r="A44" s="83" t="s">
        <v>23</v>
      </c>
      <c r="B44" s="62"/>
      <c r="C44" s="16" t="s">
        <v>241</v>
      </c>
      <c r="D44" s="62" t="s">
        <v>16</v>
      </c>
      <c r="E44" s="62" t="s">
        <v>25</v>
      </c>
      <c r="F44" s="94" t="s">
        <v>242</v>
      </c>
      <c r="G44" s="73">
        <v>43630</v>
      </c>
      <c r="H44" s="73">
        <v>43637</v>
      </c>
      <c r="I44" s="73">
        <v>43658</v>
      </c>
      <c r="J44" s="74">
        <v>43664</v>
      </c>
      <c r="K44" s="88">
        <v>25</v>
      </c>
      <c r="L44" s="83" t="s">
        <v>23</v>
      </c>
    </row>
    <row r="45" spans="1:12" s="75" customFormat="1" ht="324.75" customHeight="1" x14ac:dyDescent="0.2">
      <c r="A45" s="83" t="s">
        <v>23</v>
      </c>
      <c r="B45" s="62"/>
      <c r="C45" s="16" t="s">
        <v>246</v>
      </c>
      <c r="D45" s="62" t="s">
        <v>16</v>
      </c>
      <c r="E45" s="62" t="s">
        <v>25</v>
      </c>
      <c r="F45" s="98" t="s">
        <v>352</v>
      </c>
      <c r="G45" s="73">
        <v>43644</v>
      </c>
      <c r="H45" s="73">
        <v>43651</v>
      </c>
      <c r="I45" s="73">
        <v>43672</v>
      </c>
      <c r="J45" s="74">
        <v>43678</v>
      </c>
      <c r="K45" s="88">
        <v>25</v>
      </c>
      <c r="L45" s="83" t="s">
        <v>23</v>
      </c>
    </row>
    <row r="46" spans="1:12" s="75" customFormat="1" ht="144" x14ac:dyDescent="0.2">
      <c r="A46" s="83" t="s">
        <v>106</v>
      </c>
      <c r="B46" s="62"/>
      <c r="C46" s="33" t="s">
        <v>407</v>
      </c>
      <c r="D46" s="62" t="s">
        <v>16</v>
      </c>
      <c r="E46" s="62" t="s">
        <v>616</v>
      </c>
      <c r="F46" s="94" t="s">
        <v>617</v>
      </c>
      <c r="G46" s="73">
        <v>43672</v>
      </c>
      <c r="H46" s="73">
        <v>43679</v>
      </c>
      <c r="I46" s="73">
        <v>43700</v>
      </c>
      <c r="J46" s="74">
        <v>43706</v>
      </c>
      <c r="K46" s="88">
        <v>10</v>
      </c>
      <c r="L46" s="83" t="s">
        <v>106</v>
      </c>
    </row>
    <row r="47" spans="1:12" s="75" customFormat="1" ht="112" x14ac:dyDescent="0.2">
      <c r="A47" s="83" t="s">
        <v>14</v>
      </c>
      <c r="B47" s="89"/>
      <c r="C47" s="16" t="s">
        <v>19</v>
      </c>
      <c r="D47" s="62" t="s">
        <v>20</v>
      </c>
      <c r="E47" s="62" t="s">
        <v>614</v>
      </c>
      <c r="F47" s="94" t="s">
        <v>615</v>
      </c>
      <c r="G47" s="74">
        <v>43679</v>
      </c>
      <c r="H47" s="74">
        <v>43686</v>
      </c>
      <c r="I47" s="74">
        <v>43707</v>
      </c>
      <c r="J47" s="74">
        <v>43713</v>
      </c>
      <c r="K47" s="88">
        <v>4</v>
      </c>
      <c r="L47" s="83" t="s">
        <v>14</v>
      </c>
    </row>
    <row r="48" spans="1:12" s="75" customFormat="1" ht="246" customHeight="1" x14ac:dyDescent="0.2">
      <c r="A48" s="83" t="s">
        <v>106</v>
      </c>
      <c r="B48" s="62"/>
      <c r="C48" s="33" t="s">
        <v>257</v>
      </c>
      <c r="D48" s="62" t="s">
        <v>124</v>
      </c>
      <c r="E48" s="62" t="s">
        <v>618</v>
      </c>
      <c r="F48" s="99" t="s">
        <v>619</v>
      </c>
      <c r="G48" s="73">
        <v>43700</v>
      </c>
      <c r="H48" s="73">
        <v>43707</v>
      </c>
      <c r="I48" s="73">
        <v>43728</v>
      </c>
      <c r="J48" s="74">
        <v>43734</v>
      </c>
      <c r="K48" s="88">
        <v>6</v>
      </c>
      <c r="L48" s="83" t="s">
        <v>106</v>
      </c>
    </row>
    <row r="49" spans="1:12" s="75" customFormat="1" ht="128.5" customHeight="1" x14ac:dyDescent="0.2">
      <c r="A49" s="83" t="s">
        <v>23</v>
      </c>
      <c r="B49" s="89"/>
      <c r="C49" s="16" t="s">
        <v>229</v>
      </c>
      <c r="D49" s="62" t="s">
        <v>16</v>
      </c>
      <c r="E49" s="62" t="s">
        <v>62</v>
      </c>
      <c r="F49" s="98" t="s">
        <v>230</v>
      </c>
      <c r="G49" s="74">
        <v>43707</v>
      </c>
      <c r="H49" s="74">
        <v>43714</v>
      </c>
      <c r="I49" s="74">
        <v>43735</v>
      </c>
      <c r="J49" s="74">
        <v>43741</v>
      </c>
      <c r="K49" s="88">
        <v>4</v>
      </c>
      <c r="L49" s="83" t="s">
        <v>23</v>
      </c>
    </row>
    <row r="50" spans="1:12" s="75" customFormat="1" ht="208" x14ac:dyDescent="0.2">
      <c r="A50" s="83" t="s">
        <v>23</v>
      </c>
      <c r="B50" s="89"/>
      <c r="C50" s="16" t="s">
        <v>241</v>
      </c>
      <c r="D50" s="62" t="s">
        <v>16</v>
      </c>
      <c r="E50" s="62" t="s">
        <v>25</v>
      </c>
      <c r="F50" s="98" t="s">
        <v>242</v>
      </c>
      <c r="G50" s="74">
        <v>43721</v>
      </c>
      <c r="H50" s="74">
        <v>43728</v>
      </c>
      <c r="I50" s="74">
        <v>43749</v>
      </c>
      <c r="J50" s="74">
        <v>43755</v>
      </c>
      <c r="K50" s="88">
        <v>25</v>
      </c>
      <c r="L50" s="83" t="s">
        <v>23</v>
      </c>
    </row>
    <row r="51" spans="1:12" s="75" customFormat="1" ht="295.5" customHeight="1" x14ac:dyDescent="0.2">
      <c r="A51" s="83" t="s">
        <v>23</v>
      </c>
      <c r="B51" s="89"/>
      <c r="C51" s="16" t="s">
        <v>246</v>
      </c>
      <c r="D51" s="62" t="s">
        <v>16</v>
      </c>
      <c r="E51" s="62" t="s">
        <v>25</v>
      </c>
      <c r="F51" s="98" t="s">
        <v>352</v>
      </c>
      <c r="G51" s="74">
        <v>43735</v>
      </c>
      <c r="H51" s="74">
        <v>43742</v>
      </c>
      <c r="I51" s="74">
        <v>43763</v>
      </c>
      <c r="J51" s="74">
        <v>43769</v>
      </c>
      <c r="K51" s="88">
        <v>25</v>
      </c>
      <c r="L51" s="83" t="s">
        <v>23</v>
      </c>
    </row>
    <row r="52" spans="1:12" s="75" customFormat="1" ht="112" x14ac:dyDescent="0.2">
      <c r="A52" s="83" t="s">
        <v>14</v>
      </c>
      <c r="B52" s="62"/>
      <c r="C52" s="16" t="s">
        <v>19</v>
      </c>
      <c r="D52" s="62" t="s">
        <v>20</v>
      </c>
      <c r="E52" s="62" t="s">
        <v>21</v>
      </c>
      <c r="F52" s="98" t="s">
        <v>615</v>
      </c>
      <c r="G52" s="73">
        <v>43763</v>
      </c>
      <c r="H52" s="73">
        <v>43770</v>
      </c>
      <c r="I52" s="73">
        <v>43791</v>
      </c>
      <c r="J52" s="74">
        <v>43797</v>
      </c>
      <c r="K52" s="88">
        <v>4</v>
      </c>
      <c r="L52" s="83" t="s">
        <v>14</v>
      </c>
    </row>
    <row r="53" spans="1:12" s="75" customFormat="1" ht="128" x14ac:dyDescent="0.2">
      <c r="A53" s="83" t="s">
        <v>106</v>
      </c>
      <c r="B53" s="62"/>
      <c r="C53" s="33" t="s">
        <v>420</v>
      </c>
      <c r="D53" s="62" t="s">
        <v>16</v>
      </c>
      <c r="E53" s="62" t="s">
        <v>616</v>
      </c>
      <c r="F53" s="98" t="s">
        <v>620</v>
      </c>
      <c r="G53" s="74">
        <v>43833</v>
      </c>
      <c r="H53" s="74">
        <v>43840</v>
      </c>
      <c r="I53" s="74">
        <v>43861</v>
      </c>
      <c r="J53" s="74">
        <v>43867</v>
      </c>
      <c r="K53" s="88">
        <v>10</v>
      </c>
      <c r="L53" s="83" t="s">
        <v>106</v>
      </c>
    </row>
    <row r="54" spans="1:12" s="75" customFormat="1" ht="112" x14ac:dyDescent="0.2">
      <c r="A54" s="83" t="s">
        <v>14</v>
      </c>
      <c r="B54" s="62"/>
      <c r="C54" s="16" t="s">
        <v>19</v>
      </c>
      <c r="D54" s="62" t="s">
        <v>20</v>
      </c>
      <c r="E54" s="62" t="s">
        <v>21</v>
      </c>
      <c r="F54" s="98" t="s">
        <v>615</v>
      </c>
      <c r="G54" s="73">
        <v>43868</v>
      </c>
      <c r="H54" s="73">
        <v>43875</v>
      </c>
      <c r="I54" s="73">
        <v>43896</v>
      </c>
      <c r="J54" s="74">
        <v>43902</v>
      </c>
      <c r="K54" s="88">
        <v>4</v>
      </c>
      <c r="L54" s="83" t="s">
        <v>14</v>
      </c>
    </row>
    <row r="55" spans="1:12" s="75" customFormat="1" ht="48" x14ac:dyDescent="0.2">
      <c r="A55" s="83" t="s">
        <v>14</v>
      </c>
      <c r="B55" s="62"/>
      <c r="C55" s="16" t="s">
        <v>291</v>
      </c>
      <c r="D55" s="62" t="s">
        <v>16</v>
      </c>
      <c r="E55" s="62" t="s">
        <v>17</v>
      </c>
      <c r="F55" s="98" t="s">
        <v>364</v>
      </c>
      <c r="G55" s="73">
        <v>43868</v>
      </c>
      <c r="H55" s="73">
        <v>43875</v>
      </c>
      <c r="I55" s="73">
        <v>43896</v>
      </c>
      <c r="J55" s="74">
        <v>43902</v>
      </c>
      <c r="K55" s="88">
        <v>25</v>
      </c>
      <c r="L55" s="83" t="s">
        <v>14</v>
      </c>
    </row>
    <row r="56" spans="1:12" s="75" customFormat="1" ht="96" x14ac:dyDescent="0.2">
      <c r="A56" s="83" t="s">
        <v>23</v>
      </c>
      <c r="B56" s="62"/>
      <c r="C56" s="16" t="s">
        <v>234</v>
      </c>
      <c r="D56" s="62" t="s">
        <v>124</v>
      </c>
      <c r="E56" s="62" t="s">
        <v>25</v>
      </c>
      <c r="F56" s="98" t="s">
        <v>235</v>
      </c>
      <c r="G56" s="73">
        <v>43875</v>
      </c>
      <c r="H56" s="73">
        <v>43882</v>
      </c>
      <c r="I56" s="73">
        <v>43903</v>
      </c>
      <c r="J56" s="74">
        <v>43909</v>
      </c>
      <c r="K56" s="88">
        <v>5</v>
      </c>
      <c r="L56" s="83" t="s">
        <v>23</v>
      </c>
    </row>
    <row r="57" spans="1:12" s="75" customFormat="1" ht="96" x14ac:dyDescent="0.2">
      <c r="A57" s="83" t="s">
        <v>106</v>
      </c>
      <c r="B57" s="62"/>
      <c r="C57" s="44" t="s">
        <v>425</v>
      </c>
      <c r="D57" s="62" t="s">
        <v>16</v>
      </c>
      <c r="E57" s="62" t="s">
        <v>614</v>
      </c>
      <c r="F57" s="98" t="s">
        <v>621</v>
      </c>
      <c r="G57" s="73">
        <v>43882</v>
      </c>
      <c r="H57" s="73">
        <v>43889</v>
      </c>
      <c r="I57" s="73">
        <v>43910</v>
      </c>
      <c r="J57" s="74">
        <v>43916</v>
      </c>
      <c r="K57" s="88">
        <v>6</v>
      </c>
      <c r="L57" s="83" t="s">
        <v>14</v>
      </c>
    </row>
    <row r="58" spans="1:12" s="75" customFormat="1" x14ac:dyDescent="0.2"/>
    <row r="59" spans="1:12" s="75" customFormat="1" x14ac:dyDescent="0.2"/>
    <row r="60" spans="1:12" ht="16" thickBot="1" x14ac:dyDescent="0.25">
      <c r="A60" s="54" t="s">
        <v>622</v>
      </c>
      <c r="L60" s="54" t="s">
        <v>622</v>
      </c>
    </row>
    <row r="61" spans="1:12" s="75" customFormat="1" ht="46" thickBot="1" x14ac:dyDescent="0.25">
      <c r="A61" s="50" t="s">
        <v>0</v>
      </c>
      <c r="B61" s="51" t="s">
        <v>1</v>
      </c>
      <c r="C61" s="51" t="s">
        <v>2</v>
      </c>
      <c r="D61" s="51" t="s">
        <v>3</v>
      </c>
      <c r="E61" s="51" t="s">
        <v>4</v>
      </c>
      <c r="F61" s="51" t="s">
        <v>5</v>
      </c>
      <c r="G61" s="52" t="s">
        <v>6</v>
      </c>
      <c r="H61" s="52" t="s">
        <v>7</v>
      </c>
      <c r="I61" s="52" t="s">
        <v>8</v>
      </c>
      <c r="J61" s="53" t="s">
        <v>9</v>
      </c>
      <c r="K61" s="76" t="s">
        <v>11</v>
      </c>
      <c r="L61" s="50" t="s">
        <v>0</v>
      </c>
    </row>
    <row r="62" spans="1:12" s="75" customFormat="1" ht="128" x14ac:dyDescent="0.2">
      <c r="A62" s="83" t="s">
        <v>55</v>
      </c>
      <c r="B62" s="62"/>
      <c r="C62" s="16" t="s">
        <v>198</v>
      </c>
      <c r="D62" s="62" t="s">
        <v>20</v>
      </c>
      <c r="E62" s="62" t="s">
        <v>17</v>
      </c>
      <c r="F62" s="62" t="s">
        <v>367</v>
      </c>
      <c r="G62" s="73">
        <v>43504</v>
      </c>
      <c r="H62" s="73">
        <v>43511</v>
      </c>
      <c r="I62" s="73">
        <v>43532</v>
      </c>
      <c r="J62" s="74">
        <v>43538</v>
      </c>
      <c r="K62" s="88">
        <v>3</v>
      </c>
      <c r="L62" s="83" t="s">
        <v>55</v>
      </c>
    </row>
    <row r="63" spans="1:12" s="75" customFormat="1" ht="144" x14ac:dyDescent="0.2">
      <c r="A63" s="83" t="s">
        <v>55</v>
      </c>
      <c r="B63" s="62"/>
      <c r="C63" s="16" t="s">
        <v>214</v>
      </c>
      <c r="D63" s="62" t="s">
        <v>368</v>
      </c>
      <c r="E63" s="62" t="s">
        <v>17</v>
      </c>
      <c r="F63" s="62" t="s">
        <v>369</v>
      </c>
      <c r="G63" s="73">
        <v>43560</v>
      </c>
      <c r="H63" s="73">
        <v>43567</v>
      </c>
      <c r="I63" s="73">
        <v>43588</v>
      </c>
      <c r="J63" s="74">
        <v>43594</v>
      </c>
      <c r="K63" s="88">
        <v>3</v>
      </c>
      <c r="L63" s="83" t="s">
        <v>55</v>
      </c>
    </row>
    <row r="64" spans="1:12" s="75" customFormat="1" ht="112" x14ac:dyDescent="0.2">
      <c r="A64" s="83" t="s">
        <v>55</v>
      </c>
      <c r="B64" s="62"/>
      <c r="C64" s="16" t="s">
        <v>217</v>
      </c>
      <c r="D64" s="62" t="s">
        <v>20</v>
      </c>
      <c r="E64" s="62" t="s">
        <v>370</v>
      </c>
      <c r="F64" s="62" t="s">
        <v>371</v>
      </c>
      <c r="G64" s="73">
        <v>43573</v>
      </c>
      <c r="H64" s="73">
        <v>43581</v>
      </c>
      <c r="I64" s="73">
        <v>43602</v>
      </c>
      <c r="J64" s="74">
        <v>43608</v>
      </c>
      <c r="K64" s="88">
        <v>3</v>
      </c>
      <c r="L64" s="83" t="s">
        <v>55</v>
      </c>
    </row>
    <row r="65" spans="1:12" s="75" customFormat="1" ht="160" x14ac:dyDescent="0.2">
      <c r="A65" s="83" t="s">
        <v>55</v>
      </c>
      <c r="B65" s="62"/>
      <c r="C65" s="16" t="s">
        <v>218</v>
      </c>
      <c r="D65" s="62" t="s">
        <v>20</v>
      </c>
      <c r="E65" s="62" t="s">
        <v>17</v>
      </c>
      <c r="F65" s="62" t="s">
        <v>219</v>
      </c>
      <c r="G65" s="73">
        <v>43573</v>
      </c>
      <c r="H65" s="73">
        <v>43581</v>
      </c>
      <c r="I65" s="73">
        <v>43602</v>
      </c>
      <c r="J65" s="74">
        <v>43608</v>
      </c>
      <c r="K65" s="88">
        <v>3</v>
      </c>
      <c r="L65" s="83" t="s">
        <v>55</v>
      </c>
    </row>
    <row r="66" spans="1:12" s="75" customFormat="1" ht="128" x14ac:dyDescent="0.2">
      <c r="A66" s="83" t="s">
        <v>55</v>
      </c>
      <c r="B66" s="62"/>
      <c r="C66" s="16" t="s">
        <v>228</v>
      </c>
      <c r="D66" s="62" t="s">
        <v>20</v>
      </c>
      <c r="E66" s="62" t="s">
        <v>370</v>
      </c>
      <c r="F66" s="62" t="s">
        <v>372</v>
      </c>
      <c r="G66" s="73">
        <v>43588</v>
      </c>
      <c r="H66" s="73">
        <v>43595</v>
      </c>
      <c r="I66" s="73">
        <v>43616</v>
      </c>
      <c r="J66" s="74">
        <v>43622</v>
      </c>
      <c r="K66" s="88">
        <v>3</v>
      </c>
      <c r="L66" s="83" t="s">
        <v>55</v>
      </c>
    </row>
    <row r="67" spans="1:12" s="75" customFormat="1" ht="128" x14ac:dyDescent="0.2">
      <c r="A67" s="83" t="s">
        <v>55</v>
      </c>
      <c r="B67" s="62"/>
      <c r="C67" s="16" t="s">
        <v>240</v>
      </c>
      <c r="D67" s="62" t="s">
        <v>20</v>
      </c>
      <c r="E67" s="62" t="s">
        <v>17</v>
      </c>
      <c r="F67" s="62" t="s">
        <v>373</v>
      </c>
      <c r="G67" s="74">
        <v>43623</v>
      </c>
      <c r="H67" s="74">
        <v>43630</v>
      </c>
      <c r="I67" s="74">
        <v>43651</v>
      </c>
      <c r="J67" s="74">
        <v>43657</v>
      </c>
      <c r="K67" s="88">
        <v>3</v>
      </c>
      <c r="L67" s="83" t="s">
        <v>55</v>
      </c>
    </row>
    <row r="68" spans="1:12" s="75" customFormat="1" ht="160" x14ac:dyDescent="0.2">
      <c r="A68" s="83" t="s">
        <v>55</v>
      </c>
      <c r="B68" s="62"/>
      <c r="C68" s="16" t="s">
        <v>247</v>
      </c>
      <c r="D68" s="62" t="s">
        <v>368</v>
      </c>
      <c r="E68" s="62" t="s">
        <v>17</v>
      </c>
      <c r="F68" s="62" t="s">
        <v>374</v>
      </c>
      <c r="G68" s="73">
        <v>43658</v>
      </c>
      <c r="H68" s="73">
        <v>43665</v>
      </c>
      <c r="I68" s="73">
        <v>43686</v>
      </c>
      <c r="J68" s="74">
        <v>43692</v>
      </c>
      <c r="K68" s="88">
        <v>3</v>
      </c>
      <c r="L68" s="83" t="s">
        <v>55</v>
      </c>
    </row>
    <row r="69" spans="1:12" s="75" customFormat="1" ht="224" x14ac:dyDescent="0.2">
      <c r="A69" s="83" t="s">
        <v>250</v>
      </c>
      <c r="B69" s="62"/>
      <c r="C69" s="16" t="s">
        <v>123</v>
      </c>
      <c r="D69" s="62" t="s">
        <v>16</v>
      </c>
      <c r="E69" s="62" t="s">
        <v>251</v>
      </c>
      <c r="F69" s="62" t="s">
        <v>357</v>
      </c>
      <c r="G69" s="74">
        <v>43679</v>
      </c>
      <c r="H69" s="74">
        <v>43686</v>
      </c>
      <c r="I69" s="74">
        <v>43707</v>
      </c>
      <c r="J69" s="74">
        <v>43713</v>
      </c>
      <c r="K69" s="88">
        <v>25</v>
      </c>
      <c r="L69" s="83" t="s">
        <v>250</v>
      </c>
    </row>
    <row r="70" spans="1:12" s="75" customFormat="1" ht="128" x14ac:dyDescent="0.2">
      <c r="A70" s="83" t="s">
        <v>250</v>
      </c>
      <c r="B70" s="62"/>
      <c r="C70" s="16" t="s">
        <v>127</v>
      </c>
      <c r="D70" s="62" t="s">
        <v>16</v>
      </c>
      <c r="E70" s="62" t="s">
        <v>252</v>
      </c>
      <c r="F70" s="62" t="s">
        <v>623</v>
      </c>
      <c r="G70" s="74">
        <v>43679</v>
      </c>
      <c r="H70" s="74">
        <v>43686</v>
      </c>
      <c r="I70" s="74">
        <v>43707</v>
      </c>
      <c r="J70" s="74">
        <v>43713</v>
      </c>
      <c r="K70" s="88">
        <v>25</v>
      </c>
      <c r="L70" s="83" t="s">
        <v>250</v>
      </c>
    </row>
    <row r="71" spans="1:12" s="75" customFormat="1" ht="128" x14ac:dyDescent="0.2">
      <c r="A71" s="83" t="s">
        <v>55</v>
      </c>
      <c r="B71" s="62"/>
      <c r="C71" s="16" t="s">
        <v>253</v>
      </c>
      <c r="D71" s="62" t="s">
        <v>20</v>
      </c>
      <c r="E71" s="62" t="s">
        <v>17</v>
      </c>
      <c r="F71" s="62" t="s">
        <v>375</v>
      </c>
      <c r="G71" s="73">
        <v>43686</v>
      </c>
      <c r="H71" s="73">
        <v>43693</v>
      </c>
      <c r="I71" s="73">
        <v>43714</v>
      </c>
      <c r="J71" s="74">
        <v>43720</v>
      </c>
      <c r="K71" s="88">
        <v>3</v>
      </c>
      <c r="L71" s="83" t="s">
        <v>55</v>
      </c>
    </row>
    <row r="72" spans="1:12" s="75" customFormat="1" ht="48" x14ac:dyDescent="0.2">
      <c r="A72" s="83" t="s">
        <v>55</v>
      </c>
      <c r="B72" s="89"/>
      <c r="C72" s="16" t="s">
        <v>151</v>
      </c>
      <c r="D72" s="62" t="s">
        <v>16</v>
      </c>
      <c r="E72" s="62" t="s">
        <v>370</v>
      </c>
      <c r="F72" s="62" t="s">
        <v>376</v>
      </c>
      <c r="G72" s="73">
        <v>43728</v>
      </c>
      <c r="H72" s="73">
        <v>43735</v>
      </c>
      <c r="I72" s="73">
        <v>43756</v>
      </c>
      <c r="J72" s="74">
        <v>43762</v>
      </c>
      <c r="K72" s="88">
        <v>3</v>
      </c>
      <c r="L72" s="83" t="s">
        <v>55</v>
      </c>
    </row>
    <row r="73" spans="1:12" s="75" customFormat="1" ht="192" x14ac:dyDescent="0.2">
      <c r="A73" s="83" t="s">
        <v>55</v>
      </c>
      <c r="B73" s="89"/>
      <c r="C73" s="16" t="s">
        <v>260</v>
      </c>
      <c r="D73" s="62" t="s">
        <v>368</v>
      </c>
      <c r="E73" s="62" t="s">
        <v>17</v>
      </c>
      <c r="F73" s="62" t="s">
        <v>378</v>
      </c>
      <c r="G73" s="74">
        <v>43749</v>
      </c>
      <c r="H73" s="74">
        <v>43756</v>
      </c>
      <c r="I73" s="74">
        <v>43777</v>
      </c>
      <c r="J73" s="74">
        <v>43783</v>
      </c>
      <c r="K73" s="88">
        <v>3</v>
      </c>
      <c r="L73" s="83" t="s">
        <v>55</v>
      </c>
    </row>
    <row r="74" spans="1:12" s="75" customFormat="1" ht="112" x14ac:dyDescent="0.2">
      <c r="A74" s="83" t="s">
        <v>55</v>
      </c>
      <c r="B74" s="62"/>
      <c r="C74" s="16" t="s">
        <v>217</v>
      </c>
      <c r="D74" s="62" t="s">
        <v>20</v>
      </c>
      <c r="E74" s="62" t="s">
        <v>370</v>
      </c>
      <c r="F74" s="62" t="s">
        <v>371</v>
      </c>
      <c r="G74" s="73">
        <v>43756</v>
      </c>
      <c r="H74" s="73">
        <v>43763</v>
      </c>
      <c r="I74" s="73">
        <v>43784</v>
      </c>
      <c r="J74" s="74">
        <v>43790</v>
      </c>
      <c r="K74" s="88">
        <v>3</v>
      </c>
      <c r="L74" s="83" t="s">
        <v>55</v>
      </c>
    </row>
    <row r="75" spans="1:12" s="75" customFormat="1" ht="160" x14ac:dyDescent="0.2">
      <c r="A75" s="83" t="s">
        <v>55</v>
      </c>
      <c r="B75" s="89"/>
      <c r="C75" s="16" t="s">
        <v>273</v>
      </c>
      <c r="D75" s="62" t="s">
        <v>20</v>
      </c>
      <c r="E75" s="62" t="s">
        <v>17</v>
      </c>
      <c r="F75" s="62" t="s">
        <v>380</v>
      </c>
      <c r="G75" s="74">
        <v>43805</v>
      </c>
      <c r="H75" s="74">
        <v>43812</v>
      </c>
      <c r="I75" s="74">
        <v>43833</v>
      </c>
      <c r="J75" s="74">
        <v>43839</v>
      </c>
      <c r="K75" s="88">
        <v>3</v>
      </c>
      <c r="L75" s="83" t="s">
        <v>55</v>
      </c>
    </row>
    <row r="76" spans="1:12" s="75" customFormat="1" ht="128" x14ac:dyDescent="0.2">
      <c r="A76" s="83" t="s">
        <v>55</v>
      </c>
      <c r="B76" s="62"/>
      <c r="C76" s="16" t="s">
        <v>274</v>
      </c>
      <c r="D76" s="62" t="s">
        <v>20</v>
      </c>
      <c r="E76" s="62" t="s">
        <v>370</v>
      </c>
      <c r="F76" s="62" t="s">
        <v>377</v>
      </c>
      <c r="G76" s="73">
        <v>43812</v>
      </c>
      <c r="H76" s="73">
        <v>43819</v>
      </c>
      <c r="I76" s="73">
        <v>43840</v>
      </c>
      <c r="J76" s="74">
        <v>43846</v>
      </c>
      <c r="K76" s="88">
        <v>3</v>
      </c>
      <c r="L76" s="83" t="s">
        <v>55</v>
      </c>
    </row>
    <row r="77" spans="1:12" s="75" customFormat="1" ht="192" x14ac:dyDescent="0.2">
      <c r="A77" s="83" t="s">
        <v>55</v>
      </c>
      <c r="B77" s="89"/>
      <c r="C77" s="16" t="s">
        <v>284</v>
      </c>
      <c r="D77" s="62" t="s">
        <v>368</v>
      </c>
      <c r="E77" s="62" t="s">
        <v>17</v>
      </c>
      <c r="F77" s="62" t="s">
        <v>381</v>
      </c>
      <c r="G77" s="74">
        <v>43847</v>
      </c>
      <c r="H77" s="74">
        <v>43854</v>
      </c>
      <c r="I77" s="74">
        <v>43875</v>
      </c>
      <c r="J77" s="74">
        <v>43881</v>
      </c>
      <c r="K77" s="88">
        <v>3</v>
      </c>
      <c r="L77" s="83" t="s">
        <v>55</v>
      </c>
    </row>
    <row r="78" spans="1:12" s="75" customFormat="1" ht="96" x14ac:dyDescent="0.2">
      <c r="A78" s="83" t="s">
        <v>55</v>
      </c>
      <c r="B78" s="89"/>
      <c r="C78" s="16" t="s">
        <v>287</v>
      </c>
      <c r="D78" s="62" t="s">
        <v>368</v>
      </c>
      <c r="E78" s="62" t="s">
        <v>370</v>
      </c>
      <c r="F78" s="62" t="s">
        <v>383</v>
      </c>
      <c r="G78" s="74">
        <v>43861</v>
      </c>
      <c r="H78" s="74">
        <v>43868</v>
      </c>
      <c r="I78" s="74">
        <v>43889</v>
      </c>
      <c r="J78" s="74">
        <v>43895</v>
      </c>
      <c r="K78" s="88">
        <v>3</v>
      </c>
      <c r="L78" s="83" t="s">
        <v>55</v>
      </c>
    </row>
    <row r="79" spans="1:12" s="75" customFormat="1" ht="80" x14ac:dyDescent="0.2">
      <c r="A79" s="83" t="s">
        <v>55</v>
      </c>
      <c r="B79" s="62"/>
      <c r="C79" s="16" t="s">
        <v>421</v>
      </c>
      <c r="D79" s="62" t="s">
        <v>124</v>
      </c>
      <c r="E79" s="62" t="s">
        <v>17</v>
      </c>
      <c r="F79" s="96" t="s">
        <v>292</v>
      </c>
      <c r="G79" s="73">
        <v>43868</v>
      </c>
      <c r="H79" s="73">
        <v>43875</v>
      </c>
      <c r="I79" s="73">
        <v>43896</v>
      </c>
      <c r="J79" s="74">
        <v>43902</v>
      </c>
      <c r="K79" s="88">
        <v>25</v>
      </c>
      <c r="L79" s="83" t="s">
        <v>55</v>
      </c>
    </row>
  </sheetData>
  <autoFilter ref="A3:L34" xr:uid="{00000000-0009-0000-0000-000007000000}">
    <filterColumn colId="0">
      <filters>
        <filter val="All Wines"/>
        <filter val="European Wines"/>
      </filters>
    </filterColumn>
  </autoFilter>
  <customSheetViews>
    <customSheetView guid="{D60E86EB-F5F3-43AC-A4F6-D4B3DC453DD2}" scale="60" filter="1" showAutoFilter="1" state="hidden">
      <selection activeCell="C33" sqref="C33:F33"/>
      <pageMargins left="0" right="0" top="0" bottom="0" header="0" footer="0"/>
      <autoFilter ref="A3:L34" xr:uid="{00000000-0000-0000-0000-000000000000}">
        <filterColumn colId="0">
          <filters>
            <filter val="All Wines"/>
            <filter val="European Wines"/>
          </filters>
        </filterColumn>
      </autoFilter>
    </customSheetView>
    <customSheetView guid="{A14B8E4B-3F8F-4606-8E44-39BB9FEA4A2E}" scale="60" topLeftCell="A67">
      <selection activeCell="E70" sqref="E70"/>
      <pageMargins left="0" right="0" top="0" bottom="0" header="0" footer="0"/>
    </customSheetView>
    <customSheetView guid="{5B3AED00-93DF-4FAB-9F3C-5DA9CBE9CC8B}" scale="60" filter="1" showAutoFilter="1" state="hidden">
      <selection activeCell="C33" sqref="C33:F33"/>
      <pageMargins left="0" right="0" top="0" bottom="0" header="0" footer="0"/>
      <autoFilter ref="A3:L34" xr:uid="{00000000-0000-0000-0000-000000000000}">
        <filterColumn colId="0">
          <filters>
            <filter val="All Wines"/>
            <filter val="European Wines"/>
          </filters>
        </filterColumn>
      </autoFilter>
    </customSheetView>
    <customSheetView guid="{22257EB2-3327-40FC-8113-145770006338}" scale="60" filter="1" showAutoFilter="1" topLeftCell="A13">
      <selection activeCell="C33" sqref="C33:F33"/>
      <pageMargins left="0" right="0" top="0" bottom="0" header="0" footer="0"/>
      <autoFilter ref="A3:L34" xr:uid="{00000000-0000-0000-0000-000000000000}">
        <filterColumn colId="0">
          <filters>
            <filter val="All Wines"/>
            <filter val="European Wines"/>
          </filters>
        </filterColumn>
      </autoFilter>
    </customSheetView>
    <customSheetView guid="{A419E118-27CE-453F-8E2E-57861CD2041E}" scale="60" filter="1" showAutoFilter="1" topLeftCell="A31">
      <selection activeCell="C53" sqref="C53"/>
      <pageMargins left="0" right="0" top="0" bottom="0" header="0" footer="0"/>
      <autoFilter ref="A37:L57" xr:uid="{00000000-0000-0000-0000-000000000000}">
        <filterColumn colId="2">
          <filters>
            <filter val="Whisky Shop – Fall release"/>
            <filter val="Whisky Shop – Spring &amp; Summer release"/>
            <filter val="Whisky Shop – Winter Release"/>
          </filters>
        </filterColumn>
      </autoFilter>
    </customSheetView>
    <customSheetView guid="{73078B99-6B6B-4F3B-AEEA-5AC4F88B9E68}" scale="60" filter="1" showAutoFilter="1" state="hidden">
      <selection activeCell="C33" sqref="C33:F33"/>
      <pageMargins left="0" right="0" top="0" bottom="0" header="0" footer="0"/>
      <autoFilter ref="A3:L34" xr:uid="{00000000-0000-0000-0000-000000000000}">
        <filterColumn colId="0">
          <filters>
            <filter val="All Wines"/>
            <filter val="European Wines"/>
          </filters>
        </filterColumn>
      </autoFilter>
    </customSheetView>
    <customSheetView guid="{185A5CD5-3184-493D-8586-15BEEE1E3F5A}" scale="60" filter="1" showAutoFilter="1" state="hidden">
      <selection activeCell="C33" sqref="C33:F33"/>
      <pageMargins left="0" right="0" top="0" bottom="0" header="0" footer="0"/>
      <autoFilter ref="A3:L34" xr:uid="{00000000-0000-0000-0000-000000000000}">
        <filterColumn colId="0">
          <filters>
            <filter val="All Wines"/>
            <filter val="European Wines"/>
          </filters>
        </filterColumn>
      </autoFilter>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8235D00DB0794EB0717D0EE62736AD" ma:contentTypeVersion="8" ma:contentTypeDescription="Create a new document." ma:contentTypeScope="" ma:versionID="26705df41d7bfc8a5afbb570ede1c174">
  <xsd:schema xmlns:xsd="http://www.w3.org/2001/XMLSchema" xmlns:xs="http://www.w3.org/2001/XMLSchema" xmlns:p="http://schemas.microsoft.com/office/2006/metadata/properties" xmlns:ns2="cf0bc2e0-26b2-4d70-aeb8-74a50dac471d" xmlns:ns3="2c8d04f5-0313-4a02-998c-f09de2b2d458" targetNamespace="http://schemas.microsoft.com/office/2006/metadata/properties" ma:root="true" ma:fieldsID="4020e21e98b58bca4237c4f2fadde613" ns2:_="" ns3:_="">
    <xsd:import namespace="cf0bc2e0-26b2-4d70-aeb8-74a50dac471d"/>
    <xsd:import namespace="2c8d04f5-0313-4a02-998c-f09de2b2d4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0bc2e0-26b2-4d70-aeb8-74a50dac47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8d04f5-0313-4a02-998c-f09de2b2d45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E340CF-48D9-4D0E-886D-49C4577192F3}">
  <ds:schemaRefs>
    <ds:schemaRef ds:uri="http://schemas.microsoft.com/sharepoint/v3/contenttype/forms"/>
  </ds:schemaRefs>
</ds:datastoreItem>
</file>

<file path=customXml/itemProps2.xml><?xml version="1.0" encoding="utf-8"?>
<ds:datastoreItem xmlns:ds="http://schemas.openxmlformats.org/officeDocument/2006/customXml" ds:itemID="{B4008E4C-562F-458C-8141-263F8A784E7F}">
  <ds:schemaRefs>
    <ds:schemaRef ds:uri="http://schemas.microsoft.com/office/2006/documentManagement/types"/>
    <ds:schemaRef ds:uri="cf0bc2e0-26b2-4d70-aeb8-74a50dac471d"/>
    <ds:schemaRef ds:uri="2c8d04f5-0313-4a02-998c-f09de2b2d458"/>
    <ds:schemaRef ds:uri="http://purl.org/dc/term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C8A40E5-938E-49A8-BE8C-6FA24AE9E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0bc2e0-26b2-4d70-aeb8-74a50dac471d"/>
    <ds:schemaRef ds:uri="2c8d04f5-0313-4a02-998c-f09de2b2d4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LY call-New Dates</vt:lpstr>
      <vt:lpstr>2019-2020 Needs Grid</vt:lpstr>
      <vt:lpstr>2018-19 Needs Trade Grid</vt:lpstr>
      <vt:lpstr>Aditional Adhoc pre existing</vt:lpstr>
      <vt:lpstr>2020-21 Needs Grid</vt:lpstr>
      <vt:lpstr>2022-23 Needs Grid</vt:lpstr>
      <vt:lpstr>2022-23 Needs Grid Final</vt:lpstr>
      <vt:lpstr>2021-22 Needs Grid Final</vt:lpstr>
      <vt:lpstr>2019-20 Final</vt:lpstr>
      <vt:lpstr>'LY call-New Dates'!Print_Area</vt:lpstr>
      <vt:lpstr>'LY call-New Dates'!Print_Titles</vt:lpstr>
    </vt:vector>
  </TitlesOfParts>
  <Manager/>
  <Company>LCBO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LCBO</dc:creator>
  <cp:keywords/>
  <dc:description/>
  <cp:lastModifiedBy>Lisandro Luzza</cp:lastModifiedBy>
  <cp:revision/>
  <dcterms:created xsi:type="dcterms:W3CDTF">2017-12-28T15:13:35Z</dcterms:created>
  <dcterms:modified xsi:type="dcterms:W3CDTF">2022-01-31T17:55:02Z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0x010100C08235D00DB0794EB0717D0EE62736AD</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