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Observatorio\Dropbox\PC\Documents\Claudia\OBSERVATORIO\Wofa\"/>
    </mc:Choice>
  </mc:AlternateContent>
  <bookViews>
    <workbookView xWindow="0" yWindow="0" windowWidth="19200" windowHeight="6930"/>
  </bookViews>
  <sheets>
    <sheet name="Brasil" sheetId="3" r:id="rId1"/>
    <sheet name="Mexico" sheetId="5" r:id="rId2"/>
    <sheet name="UK" sheetId="6" r:id="rId3"/>
    <sheet name="Suecia" sheetId="7" r:id="rId4"/>
    <sheet name="Dinamarca" sheetId="8" r:id="rId5"/>
    <sheet name="Noruega" sheetId="9" r:id="rId6"/>
  </sheets>
  <definedNames>
    <definedName name="_xlcn.WorksheetConnection_Book4Table11" hidden="1">Table1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1" name="Table1" connection="WorksheetConnection_Book4!Table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" i="3" l="1"/>
  <c r="M44" i="9" l="1"/>
  <c r="M43" i="9"/>
  <c r="B43" i="9"/>
  <c r="M42" i="9"/>
  <c r="B42" i="9"/>
  <c r="M41" i="9"/>
  <c r="B41" i="9"/>
  <c r="M40" i="9"/>
  <c r="B40" i="9"/>
  <c r="M39" i="9"/>
  <c r="B39" i="9"/>
  <c r="M38" i="9"/>
  <c r="B38" i="9"/>
  <c r="M37" i="9"/>
  <c r="B37" i="9"/>
  <c r="M36" i="9"/>
  <c r="B36" i="9"/>
  <c r="M35" i="9"/>
  <c r="B35" i="9"/>
  <c r="M34" i="9"/>
  <c r="B34" i="9"/>
  <c r="B32" i="9"/>
  <c r="N29" i="9"/>
  <c r="L29" i="9"/>
  <c r="N28" i="9" s="1"/>
  <c r="K29" i="9"/>
  <c r="J29" i="9"/>
  <c r="I29" i="9"/>
  <c r="H29" i="9"/>
  <c r="G29" i="9"/>
  <c r="F29" i="9"/>
  <c r="E29" i="9"/>
  <c r="D29" i="9"/>
  <c r="C29" i="9"/>
  <c r="M29" i="9" s="1"/>
  <c r="M28" i="9"/>
  <c r="N27" i="9"/>
  <c r="M27" i="9"/>
  <c r="N26" i="9"/>
  <c r="M26" i="9"/>
  <c r="N25" i="9"/>
  <c r="M25" i="9"/>
  <c r="M24" i="9"/>
  <c r="N23" i="9"/>
  <c r="M23" i="9"/>
  <c r="N22" i="9"/>
  <c r="M22" i="9"/>
  <c r="N21" i="9"/>
  <c r="M21" i="9"/>
  <c r="M20" i="9"/>
  <c r="N19" i="9"/>
  <c r="M19" i="9"/>
  <c r="B18" i="9"/>
  <c r="B33" i="9" s="1"/>
  <c r="B3" i="9" s="1"/>
  <c r="B17" i="9"/>
  <c r="L13" i="9"/>
  <c r="K13" i="9"/>
  <c r="J13" i="9"/>
  <c r="I13" i="9"/>
  <c r="H13" i="9"/>
  <c r="G13" i="9"/>
  <c r="F13" i="9"/>
  <c r="E13" i="9"/>
  <c r="D13" i="9"/>
  <c r="C13" i="9"/>
  <c r="B13" i="9"/>
  <c r="L12" i="9"/>
  <c r="M12" i="9" s="1"/>
  <c r="K12" i="9"/>
  <c r="J12" i="9"/>
  <c r="I12" i="9"/>
  <c r="H12" i="9"/>
  <c r="G12" i="9"/>
  <c r="F12" i="9"/>
  <c r="E12" i="9"/>
  <c r="D12" i="9"/>
  <c r="C12" i="9"/>
  <c r="B12" i="9"/>
  <c r="L11" i="9"/>
  <c r="K11" i="9"/>
  <c r="J11" i="9"/>
  <c r="I11" i="9"/>
  <c r="H11" i="9"/>
  <c r="G11" i="9"/>
  <c r="F11" i="9"/>
  <c r="E11" i="9"/>
  <c r="D11" i="9"/>
  <c r="C11" i="9"/>
  <c r="M11" i="9" s="1"/>
  <c r="B11" i="9"/>
  <c r="L10" i="9"/>
  <c r="K10" i="9"/>
  <c r="J10" i="9"/>
  <c r="I10" i="9"/>
  <c r="H10" i="9"/>
  <c r="G10" i="9"/>
  <c r="F10" i="9"/>
  <c r="E10" i="9"/>
  <c r="D10" i="9"/>
  <c r="C10" i="9"/>
  <c r="B10" i="9"/>
  <c r="L9" i="9"/>
  <c r="K9" i="9"/>
  <c r="J9" i="9"/>
  <c r="I9" i="9"/>
  <c r="H9" i="9"/>
  <c r="G9" i="9"/>
  <c r="F9" i="9"/>
  <c r="E9" i="9"/>
  <c r="D9" i="9"/>
  <c r="C9" i="9"/>
  <c r="B9" i="9"/>
  <c r="M8" i="9"/>
  <c r="L8" i="9"/>
  <c r="K8" i="9"/>
  <c r="J8" i="9"/>
  <c r="I8" i="9"/>
  <c r="H8" i="9"/>
  <c r="G8" i="9"/>
  <c r="F8" i="9"/>
  <c r="E8" i="9"/>
  <c r="D8" i="9"/>
  <c r="C8" i="9"/>
  <c r="B8" i="9"/>
  <c r="L7" i="9"/>
  <c r="K7" i="9"/>
  <c r="J7" i="9"/>
  <c r="I7" i="9"/>
  <c r="H7" i="9"/>
  <c r="G7" i="9"/>
  <c r="F7" i="9"/>
  <c r="E7" i="9"/>
  <c r="D7" i="9"/>
  <c r="C7" i="9"/>
  <c r="B7" i="9"/>
  <c r="L6" i="9"/>
  <c r="K6" i="9"/>
  <c r="J6" i="9"/>
  <c r="I6" i="9"/>
  <c r="H6" i="9"/>
  <c r="G6" i="9"/>
  <c r="F6" i="9"/>
  <c r="E6" i="9"/>
  <c r="D6" i="9"/>
  <c r="C6" i="9"/>
  <c r="M6" i="9" s="1"/>
  <c r="B6" i="9"/>
  <c r="L5" i="9"/>
  <c r="K5" i="9"/>
  <c r="J5" i="9"/>
  <c r="I5" i="9"/>
  <c r="H5" i="9"/>
  <c r="G5" i="9"/>
  <c r="F5" i="9"/>
  <c r="E5" i="9"/>
  <c r="D5" i="9"/>
  <c r="C5" i="9"/>
  <c r="B5" i="9"/>
  <c r="L4" i="9"/>
  <c r="M4" i="9" s="1"/>
  <c r="K4" i="9"/>
  <c r="J4" i="9"/>
  <c r="I4" i="9"/>
  <c r="H4" i="9"/>
  <c r="G4" i="9"/>
  <c r="F4" i="9"/>
  <c r="E4" i="9"/>
  <c r="D4" i="9"/>
  <c r="C4" i="9"/>
  <c r="B4" i="9"/>
  <c r="B2" i="9"/>
  <c r="M44" i="8"/>
  <c r="M43" i="8"/>
  <c r="B43" i="8"/>
  <c r="M42" i="8"/>
  <c r="B42" i="8"/>
  <c r="M41" i="8"/>
  <c r="B41" i="8"/>
  <c r="M40" i="8"/>
  <c r="B40" i="8"/>
  <c r="M39" i="8"/>
  <c r="B39" i="8"/>
  <c r="M38" i="8"/>
  <c r="B38" i="8"/>
  <c r="M37" i="8"/>
  <c r="B37" i="8"/>
  <c r="M36" i="8"/>
  <c r="B36" i="8"/>
  <c r="M35" i="8"/>
  <c r="B35" i="8"/>
  <c r="M34" i="8"/>
  <c r="B34" i="8"/>
  <c r="B32" i="8"/>
  <c r="L29" i="8"/>
  <c r="N28" i="8" s="1"/>
  <c r="K29" i="8"/>
  <c r="J29" i="8"/>
  <c r="I29" i="8"/>
  <c r="H29" i="8"/>
  <c r="G29" i="8"/>
  <c r="F29" i="8"/>
  <c r="E29" i="8"/>
  <c r="D29" i="8"/>
  <c r="C29" i="8"/>
  <c r="M29" i="8" s="1"/>
  <c r="M28" i="8"/>
  <c r="N27" i="8"/>
  <c r="M27" i="8"/>
  <c r="M26" i="8"/>
  <c r="N25" i="8"/>
  <c r="M25" i="8"/>
  <c r="M24" i="8"/>
  <c r="N23" i="8"/>
  <c r="M23" i="8"/>
  <c r="M22" i="8"/>
  <c r="N21" i="8"/>
  <c r="M21" i="8"/>
  <c r="M20" i="8"/>
  <c r="N19" i="8"/>
  <c r="M19" i="8"/>
  <c r="B18" i="8"/>
  <c r="B33" i="8" s="1"/>
  <c r="B3" i="8" s="1"/>
  <c r="B17" i="8"/>
  <c r="L13" i="8"/>
  <c r="K13" i="8"/>
  <c r="J13" i="8"/>
  <c r="I13" i="8"/>
  <c r="H13" i="8"/>
  <c r="G13" i="8"/>
  <c r="F13" i="8"/>
  <c r="E13" i="8"/>
  <c r="D13" i="8"/>
  <c r="C13" i="8"/>
  <c r="B13" i="8"/>
  <c r="L12" i="8"/>
  <c r="K12" i="8"/>
  <c r="J12" i="8"/>
  <c r="I12" i="8"/>
  <c r="H12" i="8"/>
  <c r="G12" i="8"/>
  <c r="F12" i="8"/>
  <c r="E12" i="8"/>
  <c r="D12" i="8"/>
  <c r="C12" i="8"/>
  <c r="B12" i="8"/>
  <c r="L11" i="8"/>
  <c r="K11" i="8"/>
  <c r="J11" i="8"/>
  <c r="I11" i="8"/>
  <c r="H11" i="8"/>
  <c r="G11" i="8"/>
  <c r="F11" i="8"/>
  <c r="E11" i="8"/>
  <c r="D11" i="8"/>
  <c r="C11" i="8"/>
  <c r="B11" i="8"/>
  <c r="L10" i="8"/>
  <c r="K10" i="8"/>
  <c r="J10" i="8"/>
  <c r="I10" i="8"/>
  <c r="H10" i="8"/>
  <c r="G10" i="8"/>
  <c r="F10" i="8"/>
  <c r="E10" i="8"/>
  <c r="D10" i="8"/>
  <c r="C10" i="8"/>
  <c r="B10" i="8"/>
  <c r="L9" i="8"/>
  <c r="K9" i="8"/>
  <c r="J9" i="8"/>
  <c r="I9" i="8"/>
  <c r="H9" i="8"/>
  <c r="G9" i="8"/>
  <c r="F9" i="8"/>
  <c r="E9" i="8"/>
  <c r="D9" i="8"/>
  <c r="C9" i="8"/>
  <c r="B9" i="8"/>
  <c r="M8" i="8"/>
  <c r="L8" i="8"/>
  <c r="K8" i="8"/>
  <c r="J8" i="8"/>
  <c r="I8" i="8"/>
  <c r="H8" i="8"/>
  <c r="G8" i="8"/>
  <c r="F8" i="8"/>
  <c r="E8" i="8"/>
  <c r="D8" i="8"/>
  <c r="C8" i="8"/>
  <c r="B8" i="8"/>
  <c r="L7" i="8"/>
  <c r="K7" i="8"/>
  <c r="J7" i="8"/>
  <c r="I7" i="8"/>
  <c r="H7" i="8"/>
  <c r="G7" i="8"/>
  <c r="F7" i="8"/>
  <c r="E7" i="8"/>
  <c r="D7" i="8"/>
  <c r="C7" i="8"/>
  <c r="B7" i="8"/>
  <c r="L6" i="8"/>
  <c r="K6" i="8"/>
  <c r="J6" i="8"/>
  <c r="I6" i="8"/>
  <c r="H6" i="8"/>
  <c r="G6" i="8"/>
  <c r="F6" i="8"/>
  <c r="E6" i="8"/>
  <c r="D6" i="8"/>
  <c r="C6" i="8"/>
  <c r="B6" i="8"/>
  <c r="L5" i="8"/>
  <c r="K5" i="8"/>
  <c r="J5" i="8"/>
  <c r="I5" i="8"/>
  <c r="H5" i="8"/>
  <c r="G5" i="8"/>
  <c r="F5" i="8"/>
  <c r="E5" i="8"/>
  <c r="D5" i="8"/>
  <c r="C5" i="8"/>
  <c r="B5" i="8"/>
  <c r="L4" i="8"/>
  <c r="K4" i="8"/>
  <c r="J4" i="8"/>
  <c r="I4" i="8"/>
  <c r="H4" i="8"/>
  <c r="G4" i="8"/>
  <c r="F4" i="8"/>
  <c r="E4" i="8"/>
  <c r="D4" i="8"/>
  <c r="C4" i="8"/>
  <c r="B4" i="8"/>
  <c r="B2" i="8"/>
  <c r="M44" i="7"/>
  <c r="M43" i="7"/>
  <c r="B43" i="7"/>
  <c r="M42" i="7"/>
  <c r="B42" i="7"/>
  <c r="M41" i="7"/>
  <c r="B41" i="7"/>
  <c r="M40" i="7"/>
  <c r="B40" i="7"/>
  <c r="M39" i="7"/>
  <c r="B39" i="7"/>
  <c r="M38" i="7"/>
  <c r="B38" i="7"/>
  <c r="M37" i="7"/>
  <c r="B37" i="7"/>
  <c r="M36" i="7"/>
  <c r="B36" i="7"/>
  <c r="M35" i="7"/>
  <c r="B35" i="7"/>
  <c r="M34" i="7"/>
  <c r="B34" i="7"/>
  <c r="B32" i="7"/>
  <c r="N29" i="7"/>
  <c r="L29" i="7"/>
  <c r="M29" i="7" s="1"/>
  <c r="K29" i="7"/>
  <c r="J29" i="7"/>
  <c r="I29" i="7"/>
  <c r="H29" i="7"/>
  <c r="G29" i="7"/>
  <c r="F29" i="7"/>
  <c r="E29" i="7"/>
  <c r="D29" i="7"/>
  <c r="C29" i="7"/>
  <c r="M28" i="7"/>
  <c r="N27" i="7"/>
  <c r="M27" i="7"/>
  <c r="N26" i="7"/>
  <c r="M26" i="7"/>
  <c r="N25" i="7"/>
  <c r="M25" i="7"/>
  <c r="M24" i="7"/>
  <c r="N23" i="7"/>
  <c r="M23" i="7"/>
  <c r="N22" i="7"/>
  <c r="M22" i="7"/>
  <c r="N21" i="7"/>
  <c r="M21" i="7"/>
  <c r="M20" i="7"/>
  <c r="N19" i="7"/>
  <c r="M19" i="7"/>
  <c r="B18" i="7"/>
  <c r="B33" i="7" s="1"/>
  <c r="B3" i="7" s="1"/>
  <c r="B17" i="7"/>
  <c r="L13" i="7"/>
  <c r="K13" i="7"/>
  <c r="J13" i="7"/>
  <c r="I13" i="7"/>
  <c r="H13" i="7"/>
  <c r="G13" i="7"/>
  <c r="F13" i="7"/>
  <c r="E13" i="7"/>
  <c r="D13" i="7"/>
  <c r="C13" i="7"/>
  <c r="B13" i="7"/>
  <c r="L12" i="7"/>
  <c r="K12" i="7"/>
  <c r="J12" i="7"/>
  <c r="I12" i="7"/>
  <c r="H12" i="7"/>
  <c r="G12" i="7"/>
  <c r="F12" i="7"/>
  <c r="E12" i="7"/>
  <c r="D12" i="7"/>
  <c r="C12" i="7"/>
  <c r="B12" i="7"/>
  <c r="L11" i="7"/>
  <c r="M11" i="7" s="1"/>
  <c r="K11" i="7"/>
  <c r="J11" i="7"/>
  <c r="I11" i="7"/>
  <c r="H11" i="7"/>
  <c r="G11" i="7"/>
  <c r="F11" i="7"/>
  <c r="E11" i="7"/>
  <c r="D11" i="7"/>
  <c r="C11" i="7"/>
  <c r="B11" i="7"/>
  <c r="L10" i="7"/>
  <c r="K10" i="7"/>
  <c r="J10" i="7"/>
  <c r="I10" i="7"/>
  <c r="H10" i="7"/>
  <c r="G10" i="7"/>
  <c r="F10" i="7"/>
  <c r="E10" i="7"/>
  <c r="D10" i="7"/>
  <c r="C10" i="7"/>
  <c r="B10" i="7"/>
  <c r="L9" i="7"/>
  <c r="K9" i="7"/>
  <c r="J9" i="7"/>
  <c r="I9" i="7"/>
  <c r="H9" i="7"/>
  <c r="G9" i="7"/>
  <c r="F9" i="7"/>
  <c r="E9" i="7"/>
  <c r="D9" i="7"/>
  <c r="C9" i="7"/>
  <c r="B9" i="7"/>
  <c r="L8" i="7"/>
  <c r="K8" i="7"/>
  <c r="J8" i="7"/>
  <c r="I8" i="7"/>
  <c r="H8" i="7"/>
  <c r="G8" i="7"/>
  <c r="F8" i="7"/>
  <c r="E8" i="7"/>
  <c r="D8" i="7"/>
  <c r="C8" i="7"/>
  <c r="B8" i="7"/>
  <c r="L7" i="7"/>
  <c r="K7" i="7"/>
  <c r="J7" i="7"/>
  <c r="I7" i="7"/>
  <c r="H7" i="7"/>
  <c r="G7" i="7"/>
  <c r="F7" i="7"/>
  <c r="E7" i="7"/>
  <c r="D7" i="7"/>
  <c r="C7" i="7"/>
  <c r="B7" i="7"/>
  <c r="L6" i="7"/>
  <c r="K6" i="7"/>
  <c r="J6" i="7"/>
  <c r="I6" i="7"/>
  <c r="H6" i="7"/>
  <c r="G6" i="7"/>
  <c r="F6" i="7"/>
  <c r="E6" i="7"/>
  <c r="D6" i="7"/>
  <c r="C6" i="7"/>
  <c r="M6" i="7" s="1"/>
  <c r="B6" i="7"/>
  <c r="L5" i="7"/>
  <c r="K5" i="7"/>
  <c r="J5" i="7"/>
  <c r="I5" i="7"/>
  <c r="H5" i="7"/>
  <c r="G5" i="7"/>
  <c r="F5" i="7"/>
  <c r="E5" i="7"/>
  <c r="D5" i="7"/>
  <c r="C5" i="7"/>
  <c r="B5" i="7"/>
  <c r="L4" i="7"/>
  <c r="K4" i="7"/>
  <c r="J4" i="7"/>
  <c r="I4" i="7"/>
  <c r="H4" i="7"/>
  <c r="G4" i="7"/>
  <c r="F4" i="7"/>
  <c r="E4" i="7"/>
  <c r="D4" i="7"/>
  <c r="C4" i="7"/>
  <c r="B4" i="7"/>
  <c r="B2" i="7"/>
  <c r="D29" i="6"/>
  <c r="E29" i="6"/>
  <c r="F29" i="6"/>
  <c r="G29" i="6"/>
  <c r="H29" i="6"/>
  <c r="I29" i="6"/>
  <c r="J29" i="6"/>
  <c r="K29" i="6"/>
  <c r="L29" i="6"/>
  <c r="C29" i="6"/>
  <c r="M44" i="6"/>
  <c r="M43" i="6"/>
  <c r="B43" i="6"/>
  <c r="M42" i="6"/>
  <c r="B42" i="6"/>
  <c r="M41" i="6"/>
  <c r="B41" i="6"/>
  <c r="M40" i="6"/>
  <c r="B40" i="6"/>
  <c r="M39" i="6"/>
  <c r="B39" i="6"/>
  <c r="M38" i="6"/>
  <c r="B38" i="6"/>
  <c r="M37" i="6"/>
  <c r="B37" i="6"/>
  <c r="M36" i="6"/>
  <c r="B36" i="6"/>
  <c r="M35" i="6"/>
  <c r="B35" i="6"/>
  <c r="M34" i="6"/>
  <c r="B34" i="6"/>
  <c r="B32" i="6"/>
  <c r="M28" i="6"/>
  <c r="M27" i="6"/>
  <c r="M26" i="6"/>
  <c r="M25" i="6"/>
  <c r="M24" i="6"/>
  <c r="M23" i="6"/>
  <c r="M22" i="6"/>
  <c r="M21" i="6"/>
  <c r="M20" i="6"/>
  <c r="M19" i="6"/>
  <c r="B18" i="6"/>
  <c r="B33" i="6" s="1"/>
  <c r="B3" i="6" s="1"/>
  <c r="B17" i="6"/>
  <c r="B13" i="6"/>
  <c r="B12" i="6"/>
  <c r="B11" i="6"/>
  <c r="B10" i="6"/>
  <c r="B9" i="6"/>
  <c r="B8" i="6"/>
  <c r="B7" i="6"/>
  <c r="B6" i="6"/>
  <c r="B5" i="6"/>
  <c r="B4" i="6"/>
  <c r="B2" i="6"/>
  <c r="B35" i="3"/>
  <c r="B36" i="3"/>
  <c r="B37" i="3"/>
  <c r="B38" i="3"/>
  <c r="B39" i="3"/>
  <c r="B40" i="3"/>
  <c r="B41" i="3"/>
  <c r="B42" i="3"/>
  <c r="B43" i="3"/>
  <c r="B34" i="3"/>
  <c r="B4" i="3"/>
  <c r="B35" i="5"/>
  <c r="B36" i="5"/>
  <c r="B37" i="5"/>
  <c r="B38" i="5"/>
  <c r="B39" i="5"/>
  <c r="B40" i="5"/>
  <c r="B41" i="5"/>
  <c r="B42" i="5"/>
  <c r="B43" i="5"/>
  <c r="B34" i="5"/>
  <c r="B5" i="5"/>
  <c r="B6" i="5"/>
  <c r="B7" i="5"/>
  <c r="B8" i="5"/>
  <c r="B9" i="5"/>
  <c r="B10" i="5"/>
  <c r="B11" i="5"/>
  <c r="B12" i="5"/>
  <c r="B13" i="5"/>
  <c r="B4" i="5"/>
  <c r="M44" i="5"/>
  <c r="M43" i="5"/>
  <c r="M42" i="5"/>
  <c r="M41" i="5"/>
  <c r="M40" i="5"/>
  <c r="M39" i="5"/>
  <c r="M38" i="5"/>
  <c r="M37" i="5"/>
  <c r="M36" i="5"/>
  <c r="M35" i="5"/>
  <c r="M34" i="5"/>
  <c r="B32" i="5"/>
  <c r="N29" i="5"/>
  <c r="L29" i="5"/>
  <c r="N20" i="5" s="1"/>
  <c r="K29" i="5"/>
  <c r="J29" i="5"/>
  <c r="I29" i="5"/>
  <c r="G29" i="5"/>
  <c r="F29" i="5"/>
  <c r="E29" i="5"/>
  <c r="D29" i="5"/>
  <c r="C29" i="5"/>
  <c r="N28" i="5"/>
  <c r="M28" i="5"/>
  <c r="M27" i="5"/>
  <c r="N26" i="5"/>
  <c r="M26" i="5"/>
  <c r="M25" i="5"/>
  <c r="N24" i="5"/>
  <c r="M24" i="5"/>
  <c r="H9" i="5"/>
  <c r="N23" i="5"/>
  <c r="M23" i="5"/>
  <c r="M22" i="5"/>
  <c r="N21" i="5"/>
  <c r="M21" i="5"/>
  <c r="M20" i="5"/>
  <c r="N19" i="5"/>
  <c r="M19" i="5"/>
  <c r="B18" i="5"/>
  <c r="B33" i="5" s="1"/>
  <c r="B3" i="5" s="1"/>
  <c r="B17" i="5"/>
  <c r="L13" i="5"/>
  <c r="M13" i="5" s="1"/>
  <c r="K13" i="5"/>
  <c r="J13" i="5"/>
  <c r="I13" i="5"/>
  <c r="H13" i="5"/>
  <c r="G13" i="5"/>
  <c r="F13" i="5"/>
  <c r="E13" i="5"/>
  <c r="D13" i="5"/>
  <c r="C13" i="5"/>
  <c r="L12" i="5"/>
  <c r="K12" i="5"/>
  <c r="J12" i="5"/>
  <c r="I12" i="5"/>
  <c r="H12" i="5"/>
  <c r="G12" i="5"/>
  <c r="F12" i="5"/>
  <c r="E12" i="5"/>
  <c r="D12" i="5"/>
  <c r="C12" i="5"/>
  <c r="M12" i="5" s="1"/>
  <c r="L11" i="5"/>
  <c r="K11" i="5"/>
  <c r="J11" i="5"/>
  <c r="I11" i="5"/>
  <c r="H11" i="5"/>
  <c r="G11" i="5"/>
  <c r="F11" i="5"/>
  <c r="E11" i="5"/>
  <c r="D11" i="5"/>
  <c r="C11" i="5"/>
  <c r="L10" i="5"/>
  <c r="K10" i="5"/>
  <c r="J10" i="5"/>
  <c r="I10" i="5"/>
  <c r="H10" i="5"/>
  <c r="G10" i="5"/>
  <c r="F10" i="5"/>
  <c r="E10" i="5"/>
  <c r="D10" i="5"/>
  <c r="C10" i="5"/>
  <c r="L9" i="5"/>
  <c r="M9" i="5" s="1"/>
  <c r="K9" i="5"/>
  <c r="J9" i="5"/>
  <c r="I9" i="5"/>
  <c r="G9" i="5"/>
  <c r="F9" i="5"/>
  <c r="E9" i="5"/>
  <c r="D9" i="5"/>
  <c r="C9" i="5"/>
  <c r="L8" i="5"/>
  <c r="K8" i="5"/>
  <c r="J8" i="5"/>
  <c r="I8" i="5"/>
  <c r="H8" i="5"/>
  <c r="G8" i="5"/>
  <c r="F8" i="5"/>
  <c r="E8" i="5"/>
  <c r="D8" i="5"/>
  <c r="C8" i="5"/>
  <c r="L7" i="5"/>
  <c r="M7" i="5" s="1"/>
  <c r="K7" i="5"/>
  <c r="J7" i="5"/>
  <c r="I7" i="5"/>
  <c r="H7" i="5"/>
  <c r="G7" i="5"/>
  <c r="F7" i="5"/>
  <c r="E7" i="5"/>
  <c r="D7" i="5"/>
  <c r="C7" i="5"/>
  <c r="L6" i="5"/>
  <c r="K6" i="5"/>
  <c r="J6" i="5"/>
  <c r="I6" i="5"/>
  <c r="H6" i="5"/>
  <c r="G6" i="5"/>
  <c r="F6" i="5"/>
  <c r="E6" i="5"/>
  <c r="D6" i="5"/>
  <c r="C6" i="5"/>
  <c r="L5" i="5"/>
  <c r="K5" i="5"/>
  <c r="J5" i="5"/>
  <c r="I5" i="5"/>
  <c r="H5" i="5"/>
  <c r="G5" i="5"/>
  <c r="F5" i="5"/>
  <c r="E5" i="5"/>
  <c r="D5" i="5"/>
  <c r="C5" i="5"/>
  <c r="L4" i="5"/>
  <c r="M4" i="5" s="1"/>
  <c r="K4" i="5"/>
  <c r="J4" i="5"/>
  <c r="I4" i="5"/>
  <c r="H4" i="5"/>
  <c r="G4" i="5"/>
  <c r="F4" i="5"/>
  <c r="E4" i="5"/>
  <c r="D4" i="5"/>
  <c r="C4" i="5"/>
  <c r="B2" i="5"/>
  <c r="B18" i="3"/>
  <c r="N20" i="3"/>
  <c r="N22" i="3"/>
  <c r="N25" i="3"/>
  <c r="N27" i="3"/>
  <c r="N28" i="3"/>
  <c r="N19" i="3"/>
  <c r="M44" i="3"/>
  <c r="M43" i="3"/>
  <c r="M42" i="3"/>
  <c r="M41" i="3"/>
  <c r="M40" i="3"/>
  <c r="M39" i="3"/>
  <c r="M38" i="3"/>
  <c r="M37" i="3"/>
  <c r="M36" i="3"/>
  <c r="M35" i="3"/>
  <c r="M34" i="3"/>
  <c r="B2" i="3"/>
  <c r="H24" i="3"/>
  <c r="H29" i="3" s="1"/>
  <c r="M20" i="3"/>
  <c r="M21" i="3"/>
  <c r="M22" i="3"/>
  <c r="M23" i="3"/>
  <c r="M24" i="3"/>
  <c r="M25" i="3"/>
  <c r="M26" i="3"/>
  <c r="M27" i="3"/>
  <c r="M28" i="3"/>
  <c r="M19" i="3"/>
  <c r="L13" i="3"/>
  <c r="K13" i="3"/>
  <c r="J13" i="3"/>
  <c r="I13" i="3"/>
  <c r="H13" i="3"/>
  <c r="G13" i="3"/>
  <c r="F13" i="3"/>
  <c r="E13" i="3"/>
  <c r="D13" i="3"/>
  <c r="C13" i="3"/>
  <c r="L12" i="3"/>
  <c r="K12" i="3"/>
  <c r="J12" i="3"/>
  <c r="I12" i="3"/>
  <c r="H12" i="3"/>
  <c r="G12" i="3"/>
  <c r="F12" i="3"/>
  <c r="E12" i="3"/>
  <c r="D12" i="3"/>
  <c r="C12" i="3"/>
  <c r="L11" i="3"/>
  <c r="K11" i="3"/>
  <c r="J11" i="3"/>
  <c r="I11" i="3"/>
  <c r="H11" i="3"/>
  <c r="G11" i="3"/>
  <c r="F11" i="3"/>
  <c r="E11" i="3"/>
  <c r="D11" i="3"/>
  <c r="C11" i="3"/>
  <c r="L10" i="3"/>
  <c r="K10" i="3"/>
  <c r="J10" i="3"/>
  <c r="I10" i="3"/>
  <c r="H10" i="3"/>
  <c r="G10" i="3"/>
  <c r="F10" i="3"/>
  <c r="E10" i="3"/>
  <c r="D10" i="3"/>
  <c r="C10" i="3"/>
  <c r="L9" i="3"/>
  <c r="K9" i="3"/>
  <c r="J9" i="3"/>
  <c r="I9" i="3"/>
  <c r="G9" i="3"/>
  <c r="F9" i="3"/>
  <c r="E9" i="3"/>
  <c r="D9" i="3"/>
  <c r="C9" i="3"/>
  <c r="L8" i="3"/>
  <c r="K8" i="3"/>
  <c r="J8" i="3"/>
  <c r="I8" i="3"/>
  <c r="H8" i="3"/>
  <c r="G8" i="3"/>
  <c r="F8" i="3"/>
  <c r="E8" i="3"/>
  <c r="D8" i="3"/>
  <c r="C8" i="3"/>
  <c r="L7" i="3"/>
  <c r="K7" i="3"/>
  <c r="J7" i="3"/>
  <c r="I7" i="3"/>
  <c r="H7" i="3"/>
  <c r="G7" i="3"/>
  <c r="F7" i="3"/>
  <c r="E7" i="3"/>
  <c r="D7" i="3"/>
  <c r="C7" i="3"/>
  <c r="L6" i="3"/>
  <c r="K6" i="3"/>
  <c r="J6" i="3"/>
  <c r="I6" i="3"/>
  <c r="H6" i="3"/>
  <c r="G6" i="3"/>
  <c r="F6" i="3"/>
  <c r="E6" i="3"/>
  <c r="D6" i="3"/>
  <c r="C6" i="3"/>
  <c r="L5" i="3"/>
  <c r="K5" i="3"/>
  <c r="J5" i="3"/>
  <c r="I5" i="3"/>
  <c r="H5" i="3"/>
  <c r="G5" i="3"/>
  <c r="F5" i="3"/>
  <c r="E5" i="3"/>
  <c r="D5" i="3"/>
  <c r="C5" i="3"/>
  <c r="L4" i="3"/>
  <c r="K4" i="3"/>
  <c r="J4" i="3"/>
  <c r="I4" i="3"/>
  <c r="H4" i="3"/>
  <c r="G4" i="3"/>
  <c r="F4" i="3"/>
  <c r="E4" i="3"/>
  <c r="D4" i="3"/>
  <c r="C4" i="3"/>
  <c r="B32" i="3"/>
  <c r="L29" i="3"/>
  <c r="N21" i="3" s="1"/>
  <c r="K29" i="3"/>
  <c r="J29" i="3"/>
  <c r="I29" i="3"/>
  <c r="G29" i="3"/>
  <c r="F29" i="3"/>
  <c r="E29" i="3"/>
  <c r="D29" i="3"/>
  <c r="C29" i="3"/>
  <c r="B33" i="3"/>
  <c r="B3" i="3" s="1"/>
  <c r="B17" i="3"/>
  <c r="N20" i="7" l="1"/>
  <c r="N24" i="7"/>
  <c r="N28" i="7"/>
  <c r="D14" i="7"/>
  <c r="L14" i="7"/>
  <c r="N4" i="7" s="1"/>
  <c r="H14" i="7"/>
  <c r="M12" i="7"/>
  <c r="G14" i="9"/>
  <c r="J14" i="9"/>
  <c r="E14" i="9"/>
  <c r="C14" i="9"/>
  <c r="K14" i="9"/>
  <c r="M13" i="9"/>
  <c r="F14" i="9"/>
  <c r="M7" i="9"/>
  <c r="D14" i="9"/>
  <c r="L14" i="9"/>
  <c r="N14" i="9" s="1"/>
  <c r="I14" i="9"/>
  <c r="H14" i="9"/>
  <c r="N20" i="9"/>
  <c r="N24" i="9"/>
  <c r="N11" i="9"/>
  <c r="M10" i="9"/>
  <c r="M5" i="9"/>
  <c r="M9" i="9"/>
  <c r="H14" i="8"/>
  <c r="M7" i="8"/>
  <c r="M13" i="8"/>
  <c r="I14" i="8"/>
  <c r="M11" i="8"/>
  <c r="K14" i="8"/>
  <c r="D14" i="8"/>
  <c r="N22" i="8"/>
  <c r="N26" i="8"/>
  <c r="N29" i="8"/>
  <c r="C14" i="8"/>
  <c r="E14" i="8"/>
  <c r="F14" i="8"/>
  <c r="M10" i="8"/>
  <c r="N20" i="8"/>
  <c r="N24" i="8"/>
  <c r="J14" i="8"/>
  <c r="G14" i="8"/>
  <c r="M6" i="8"/>
  <c r="M4" i="8"/>
  <c r="M12" i="8"/>
  <c r="L14" i="8"/>
  <c r="N5" i="8" s="1"/>
  <c r="M9" i="8"/>
  <c r="M5" i="8"/>
  <c r="I14" i="7"/>
  <c r="M8" i="7"/>
  <c r="C14" i="7"/>
  <c r="K14" i="7"/>
  <c r="E14" i="7"/>
  <c r="F14" i="7"/>
  <c r="G14" i="7"/>
  <c r="M7" i="7"/>
  <c r="J14" i="7"/>
  <c r="M4" i="7"/>
  <c r="N14" i="7"/>
  <c r="M14" i="7"/>
  <c r="N12" i="7"/>
  <c r="N13" i="7"/>
  <c r="M5" i="7"/>
  <c r="M13" i="7"/>
  <c r="M10" i="7"/>
  <c r="M9" i="7"/>
  <c r="G14" i="6"/>
  <c r="M29" i="6"/>
  <c r="M10" i="6"/>
  <c r="M6" i="6"/>
  <c r="M5" i="6"/>
  <c r="H14" i="6"/>
  <c r="I14" i="6"/>
  <c r="M13" i="6"/>
  <c r="C14" i="6"/>
  <c r="K14" i="6"/>
  <c r="D14" i="6"/>
  <c r="M9" i="6"/>
  <c r="E14" i="6"/>
  <c r="J14" i="6"/>
  <c r="F14" i="6"/>
  <c r="M11" i="6"/>
  <c r="M8" i="6"/>
  <c r="M7" i="6"/>
  <c r="M4" i="6"/>
  <c r="M12" i="6"/>
  <c r="L14" i="6"/>
  <c r="N7" i="6" s="1"/>
  <c r="G14" i="5"/>
  <c r="M10" i="5"/>
  <c r="M6" i="5"/>
  <c r="M11" i="5"/>
  <c r="M5" i="5"/>
  <c r="M8" i="5"/>
  <c r="C14" i="5"/>
  <c r="K14" i="5"/>
  <c r="H14" i="5"/>
  <c r="I14" i="5"/>
  <c r="J14" i="5"/>
  <c r="D14" i="5"/>
  <c r="L14" i="5"/>
  <c r="N9" i="5" s="1"/>
  <c r="E14" i="5"/>
  <c r="F14" i="5"/>
  <c r="N25" i="5"/>
  <c r="N8" i="5"/>
  <c r="N22" i="5"/>
  <c r="M29" i="5"/>
  <c r="N27" i="5"/>
  <c r="H29" i="5"/>
  <c r="N5" i="3"/>
  <c r="N26" i="3"/>
  <c r="N24" i="3"/>
  <c r="N23" i="3"/>
  <c r="N29" i="3"/>
  <c r="H9" i="3"/>
  <c r="H14" i="3" s="1"/>
  <c r="M9" i="3"/>
  <c r="M8" i="3"/>
  <c r="M5" i="3"/>
  <c r="M13" i="3"/>
  <c r="M6" i="3"/>
  <c r="M10" i="3"/>
  <c r="M7" i="3"/>
  <c r="M11" i="3"/>
  <c r="M12" i="3"/>
  <c r="M4" i="3"/>
  <c r="M29" i="3"/>
  <c r="F14" i="3"/>
  <c r="J14" i="3"/>
  <c r="G14" i="3"/>
  <c r="E14" i="3"/>
  <c r="C14" i="3"/>
  <c r="K14" i="3"/>
  <c r="D14" i="3"/>
  <c r="L14" i="3"/>
  <c r="N6" i="3" s="1"/>
  <c r="I14" i="3"/>
  <c r="N10" i="7" l="1"/>
  <c r="N8" i="7"/>
  <c r="N9" i="7"/>
  <c r="N6" i="7"/>
  <c r="N11" i="7"/>
  <c r="N7" i="7"/>
  <c r="N5" i="7"/>
  <c r="N13" i="9"/>
  <c r="N7" i="9"/>
  <c r="N6" i="9"/>
  <c r="N4" i="9"/>
  <c r="N5" i="9"/>
  <c r="N12" i="9"/>
  <c r="N10" i="9"/>
  <c r="N8" i="9"/>
  <c r="N9" i="9"/>
  <c r="M14" i="9"/>
  <c r="N9" i="8"/>
  <c r="N4" i="8"/>
  <c r="N7" i="8"/>
  <c r="N13" i="8"/>
  <c r="N6" i="8"/>
  <c r="N8" i="8"/>
  <c r="N11" i="8"/>
  <c r="N14" i="8"/>
  <c r="M14" i="8"/>
  <c r="N10" i="8"/>
  <c r="N12" i="8"/>
  <c r="N4" i="6"/>
  <c r="N11" i="6"/>
  <c r="N23" i="6"/>
  <c r="N29" i="6"/>
  <c r="N19" i="6"/>
  <c r="N28" i="6"/>
  <c r="N24" i="6"/>
  <c r="N26" i="6"/>
  <c r="N20" i="6"/>
  <c r="N22" i="6"/>
  <c r="N25" i="6"/>
  <c r="N27" i="6"/>
  <c r="N21" i="6"/>
  <c r="N14" i="6"/>
  <c r="M14" i="6"/>
  <c r="N13" i="6"/>
  <c r="N10" i="6"/>
  <c r="N5" i="6"/>
  <c r="N9" i="6"/>
  <c r="N6" i="6"/>
  <c r="N8" i="6"/>
  <c r="N12" i="6"/>
  <c r="N14" i="5"/>
  <c r="N10" i="5"/>
  <c r="N12" i="5"/>
  <c r="N13" i="5"/>
  <c r="N11" i="5"/>
  <c r="M14" i="5"/>
  <c r="N5" i="5"/>
  <c r="N4" i="5"/>
  <c r="N7" i="5"/>
  <c r="N6" i="5"/>
  <c r="N12" i="3"/>
  <c r="N10" i="3"/>
  <c r="N11" i="3"/>
  <c r="N14" i="3"/>
  <c r="N8" i="3"/>
  <c r="N9" i="3"/>
  <c r="N13" i="3"/>
  <c r="N7" i="3"/>
  <c r="M14" i="3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Book4!Table1" type="102" refreshedVersion="8" minRefreshableVersion="5">
    <extLst>
      <ext xmlns:x15="http://schemas.microsoft.com/office/spreadsheetml/2010/11/main" uri="{DE250136-89BD-433C-8126-D09CA5730AF9}">
        <x15:connection id="Table1">
          <x15:rangePr sourceName="_xlcn.WorksheetConnection_Book4Table11"/>
        </x15:connection>
      </ext>
    </extLst>
  </connection>
</connections>
</file>

<file path=xl/sharedStrings.xml><?xml version="1.0" encoding="utf-8"?>
<sst xmlns="http://schemas.openxmlformats.org/spreadsheetml/2006/main" count="123" uniqueCount="24">
  <si>
    <t>Chile</t>
  </si>
  <si>
    <t>Argentina</t>
  </si>
  <si>
    <t>Portugal</t>
  </si>
  <si>
    <t>Italia</t>
  </si>
  <si>
    <t>España</t>
  </si>
  <si>
    <t>Francia</t>
  </si>
  <si>
    <t>Uruguay</t>
  </si>
  <si>
    <t>Sudáfrica</t>
  </si>
  <si>
    <t>Estados Unidos de América</t>
  </si>
  <si>
    <t>Australia</t>
  </si>
  <si>
    <t>Alemania</t>
  </si>
  <si>
    <t>Nueva Zelandia</t>
  </si>
  <si>
    <t>Austria</t>
  </si>
  <si>
    <t>Reino Unido</t>
  </si>
  <si>
    <t>BRASIL</t>
  </si>
  <si>
    <t>Variación 2021/2012</t>
  </si>
  <si>
    <t>MEXICO</t>
  </si>
  <si>
    <t>Total principales 10 exportadores</t>
  </si>
  <si>
    <t>UK</t>
  </si>
  <si>
    <t>SUECIA</t>
  </si>
  <si>
    <t>DINAMARCA</t>
  </si>
  <si>
    <t>NORUEGA</t>
  </si>
  <si>
    <t>Participación 2021</t>
  </si>
  <si>
    <t>Países Bajos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</si>
</sst>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Alignment="1">
      <alignment horizontal="left"/>
    </xf>
    <xf numFmtId="3" fontId="0" fillId="0" borderId="0" xfId="0" applyNumberFormat="1" applyFont="1"/>
    <xf numFmtId="0" fontId="2" fillId="2" borderId="2" xfId="0" applyFont="1" applyFill="1" applyBorder="1" applyAlignment="1">
      <alignment horizontal="left"/>
    </xf>
    <xf numFmtId="3" fontId="2" fillId="2" borderId="2" xfId="0" applyNumberFormat="1" applyFont="1" applyFill="1" applyBorder="1"/>
    <xf numFmtId="164" fontId="0" fillId="0" borderId="0" xfId="0" applyNumberFormat="1" applyFont="1"/>
    <xf numFmtId="164" fontId="2" fillId="2" borderId="2" xfId="0" applyNumberFormat="1" applyFont="1" applyFill="1" applyBorder="1"/>
    <xf numFmtId="9" fontId="5" fillId="0" borderId="0" xfId="1" applyFont="1"/>
    <xf numFmtId="0" fontId="2" fillId="2" borderId="1" xfId="0" applyFont="1" applyFill="1" applyBorder="1" applyAlignment="1">
      <alignment horizontal="center" vertical="center" wrapText="1"/>
    </xf>
    <xf numFmtId="9" fontId="2" fillId="2" borderId="2" xfId="1" applyNumberFormat="1" applyFont="1" applyFill="1" applyBorder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3" fontId="5" fillId="0" borderId="0" xfId="0" applyNumberFormat="1" applyFont="1"/>
    <xf numFmtId="3" fontId="6" fillId="2" borderId="2" xfId="0" applyNumberFormat="1" applyFont="1" applyFill="1" applyBorder="1"/>
    <xf numFmtId="164" fontId="5" fillId="0" borderId="0" xfId="0" applyNumberFormat="1" applyFont="1"/>
    <xf numFmtId="164" fontId="6" fillId="2" borderId="2" xfId="0" applyNumberFormat="1" applyFont="1" applyFill="1" applyBorder="1"/>
    <xf numFmtId="0" fontId="5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9" fontId="6" fillId="2" borderId="2" xfId="1" applyNumberFormat="1" applyFont="1" applyFill="1" applyBorder="1"/>
    <xf numFmtId="165" fontId="0" fillId="0" borderId="0" xfId="2" applyNumberFormat="1" applyFont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7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4"/>
  <sheetViews>
    <sheetView tabSelected="1" workbookViewId="0">
      <selection activeCell="J1" sqref="J1"/>
    </sheetView>
  </sheetViews>
  <sheetFormatPr baseColWidth="10" defaultColWidth="10.85546875" defaultRowHeight="15" x14ac:dyDescent="0.25"/>
  <cols>
    <col min="1" max="1" width="5.42578125" style="3" customWidth="1"/>
    <col min="2" max="2" width="34.140625" style="3" customWidth="1"/>
    <col min="3" max="3" width="16.7109375" style="3" bestFit="1" customWidth="1"/>
    <col min="4" max="12" width="12.5703125" style="3" customWidth="1"/>
    <col min="13" max="14" width="14.42578125" style="3" customWidth="1"/>
    <col min="15" max="15" width="10.85546875" style="3"/>
    <col min="16" max="16" width="16.7109375" style="3" customWidth="1"/>
    <col min="17" max="16384" width="10.85546875" style="3"/>
  </cols>
  <sheetData>
    <row r="1" spans="2:16" ht="21" x14ac:dyDescent="0.35">
      <c r="B1" s="2" t="s">
        <v>14</v>
      </c>
      <c r="C1" s="23"/>
      <c r="L1"/>
      <c r="M1"/>
    </row>
    <row r="2" spans="2:16" ht="18.75" x14ac:dyDescent="0.3">
      <c r="B2" s="4" t="str">
        <f>CONCATENATE(B1," ","-"," ","VALOR (U$S)")</f>
        <v>BRASIL - VALOR (U$S)</v>
      </c>
    </row>
    <row r="3" spans="2:16" ht="30" x14ac:dyDescent="0.25">
      <c r="B3" s="12" t="str">
        <f>+B33</f>
        <v>Principales exportadores a BRASIL</v>
      </c>
      <c r="C3" s="12">
        <v>2012</v>
      </c>
      <c r="D3" s="12">
        <v>2013</v>
      </c>
      <c r="E3" s="12">
        <v>2014</v>
      </c>
      <c r="F3" s="12">
        <v>2015</v>
      </c>
      <c r="G3" s="12">
        <v>2016</v>
      </c>
      <c r="H3" s="12">
        <v>2017</v>
      </c>
      <c r="I3" s="12">
        <v>2018</v>
      </c>
      <c r="J3" s="12">
        <v>2019</v>
      </c>
      <c r="K3" s="12">
        <v>2020</v>
      </c>
      <c r="L3" s="12">
        <v>2021</v>
      </c>
      <c r="M3" s="12" t="s">
        <v>15</v>
      </c>
      <c r="N3" s="12" t="s">
        <v>22</v>
      </c>
      <c r="P3"/>
    </row>
    <row r="4" spans="2:16" x14ac:dyDescent="0.25">
      <c r="B4" s="5" t="str">
        <f>+B19</f>
        <v>Chile</v>
      </c>
      <c r="C4" s="6">
        <f t="shared" ref="C4:L4" si="0">+C19*C34</f>
        <v>101734000</v>
      </c>
      <c r="D4" s="6">
        <f t="shared" si="0"/>
        <v>98989000</v>
      </c>
      <c r="E4" s="6">
        <f t="shared" si="0"/>
        <v>123655000</v>
      </c>
      <c r="F4" s="6">
        <f t="shared" si="0"/>
        <v>107603000</v>
      </c>
      <c r="G4" s="6">
        <f t="shared" si="0"/>
        <v>123135999.99999999</v>
      </c>
      <c r="H4" s="6">
        <f t="shared" si="0"/>
        <v>145486000</v>
      </c>
      <c r="I4" s="6">
        <f t="shared" si="0"/>
        <v>144415000</v>
      </c>
      <c r="J4" s="6">
        <f t="shared" si="0"/>
        <v>145034000</v>
      </c>
      <c r="K4" s="6">
        <f t="shared" si="0"/>
        <v>176225000</v>
      </c>
      <c r="L4" s="6">
        <f t="shared" si="0"/>
        <v>182065000</v>
      </c>
      <c r="M4" s="11">
        <f>+L4/C4-1</f>
        <v>0.7896180234729786</v>
      </c>
      <c r="N4" s="11">
        <f>+L4/$L$14</f>
        <v>0.40720950830231895</v>
      </c>
      <c r="P4"/>
    </row>
    <row r="5" spans="2:16" x14ac:dyDescent="0.25">
      <c r="B5" s="5" t="s">
        <v>1</v>
      </c>
      <c r="C5" s="6">
        <f t="shared" ref="C5:L5" si="1">+C20*C35</f>
        <v>58080000</v>
      </c>
      <c r="D5" s="6">
        <f t="shared" si="1"/>
        <v>51596000</v>
      </c>
      <c r="E5" s="6">
        <f t="shared" si="1"/>
        <v>55845000</v>
      </c>
      <c r="F5" s="6">
        <f t="shared" si="1"/>
        <v>48035000</v>
      </c>
      <c r="G5" s="6">
        <f t="shared" si="1"/>
        <v>45215000</v>
      </c>
      <c r="H5" s="6">
        <f t="shared" si="1"/>
        <v>51723000</v>
      </c>
      <c r="I5" s="6">
        <f t="shared" si="1"/>
        <v>52818000</v>
      </c>
      <c r="J5" s="6">
        <f t="shared" si="1"/>
        <v>54483000</v>
      </c>
      <c r="K5" s="6">
        <f t="shared" si="1"/>
        <v>66288000</v>
      </c>
      <c r="L5" s="6">
        <f t="shared" si="1"/>
        <v>79383000</v>
      </c>
      <c r="M5" s="11">
        <f t="shared" ref="M5:M14" si="2">+L5/C5-1</f>
        <v>0.36678719008264471</v>
      </c>
      <c r="N5" s="11">
        <f t="shared" ref="N5:N14" si="3">+L5/$L$14</f>
        <v>0.17754929501860864</v>
      </c>
      <c r="P5"/>
    </row>
    <row r="6" spans="2:16" x14ac:dyDescent="0.25">
      <c r="B6" s="5" t="s">
        <v>2</v>
      </c>
      <c r="C6" s="6">
        <f t="shared" ref="C6:L6" si="4">+C21*C36</f>
        <v>37367000</v>
      </c>
      <c r="D6" s="6">
        <f t="shared" si="4"/>
        <v>36935000</v>
      </c>
      <c r="E6" s="6">
        <f t="shared" si="4"/>
        <v>38593000</v>
      </c>
      <c r="F6" s="6">
        <f t="shared" si="4"/>
        <v>32216000</v>
      </c>
      <c r="G6" s="6">
        <f t="shared" si="4"/>
        <v>29081000</v>
      </c>
      <c r="H6" s="6">
        <f t="shared" si="4"/>
        <v>44147000</v>
      </c>
      <c r="I6" s="6">
        <f t="shared" si="4"/>
        <v>52155000</v>
      </c>
      <c r="J6" s="6">
        <f t="shared" si="4"/>
        <v>50586000</v>
      </c>
      <c r="K6" s="6">
        <f t="shared" si="4"/>
        <v>64972000</v>
      </c>
      <c r="L6" s="6">
        <f t="shared" si="4"/>
        <v>74004000</v>
      </c>
      <c r="M6" s="11">
        <f t="shared" si="2"/>
        <v>0.98046404581582669</v>
      </c>
      <c r="N6" s="11">
        <f t="shared" si="3"/>
        <v>0.16551853707414829</v>
      </c>
      <c r="P6"/>
    </row>
    <row r="7" spans="2:16" x14ac:dyDescent="0.25">
      <c r="B7" s="5" t="s">
        <v>3</v>
      </c>
      <c r="C7" s="6">
        <f t="shared" ref="C7:L7" si="5">+C22*C37</f>
        <v>31821000</v>
      </c>
      <c r="D7" s="6">
        <f t="shared" si="5"/>
        <v>32251999.999999996</v>
      </c>
      <c r="E7" s="6">
        <f t="shared" si="5"/>
        <v>33248000</v>
      </c>
      <c r="F7" s="6">
        <f t="shared" si="5"/>
        <v>25743000</v>
      </c>
      <c r="G7" s="6">
        <f t="shared" si="5"/>
        <v>22150000</v>
      </c>
      <c r="H7" s="6">
        <f t="shared" si="5"/>
        <v>33640000</v>
      </c>
      <c r="I7" s="6">
        <f t="shared" si="5"/>
        <v>34736000</v>
      </c>
      <c r="J7" s="6">
        <f t="shared" si="5"/>
        <v>33179000</v>
      </c>
      <c r="K7" s="6">
        <f t="shared" si="5"/>
        <v>32409000</v>
      </c>
      <c r="L7" s="6">
        <f t="shared" si="5"/>
        <v>39785000</v>
      </c>
      <c r="M7" s="11">
        <f t="shared" si="2"/>
        <v>0.25027497564501422</v>
      </c>
      <c r="N7" s="11">
        <f t="shared" si="3"/>
        <v>8.898377111365588E-2</v>
      </c>
      <c r="P7"/>
    </row>
    <row r="8" spans="2:16" x14ac:dyDescent="0.25">
      <c r="B8" s="5" t="s">
        <v>4</v>
      </c>
      <c r="C8" s="6">
        <f t="shared" ref="C8:L8" si="6">+C23*C38</f>
        <v>12271000</v>
      </c>
      <c r="D8" s="6">
        <f t="shared" si="6"/>
        <v>14324000</v>
      </c>
      <c r="E8" s="6">
        <f t="shared" si="6"/>
        <v>13483000</v>
      </c>
      <c r="F8" s="6">
        <f t="shared" si="6"/>
        <v>11387000</v>
      </c>
      <c r="G8" s="6">
        <f t="shared" si="6"/>
        <v>12220000</v>
      </c>
      <c r="H8" s="6">
        <f t="shared" si="6"/>
        <v>19825000</v>
      </c>
      <c r="I8" s="6">
        <f t="shared" si="6"/>
        <v>19335000</v>
      </c>
      <c r="J8" s="6">
        <f t="shared" si="6"/>
        <v>17067000</v>
      </c>
      <c r="K8" s="6">
        <f t="shared" si="6"/>
        <v>19783000</v>
      </c>
      <c r="L8" s="6">
        <f t="shared" si="6"/>
        <v>23739000</v>
      </c>
      <c r="M8" s="11">
        <f t="shared" si="2"/>
        <v>0.93456116045962023</v>
      </c>
      <c r="N8" s="11">
        <f t="shared" si="3"/>
        <v>5.3095029344403091E-2</v>
      </c>
      <c r="P8"/>
    </row>
    <row r="9" spans="2:16" x14ac:dyDescent="0.25">
      <c r="B9" s="5" t="s">
        <v>5</v>
      </c>
      <c r="C9" s="6">
        <f t="shared" ref="C9:L9" si="7">+C24*C39</f>
        <v>22626000</v>
      </c>
      <c r="D9" s="6">
        <f t="shared" si="7"/>
        <v>24491000</v>
      </c>
      <c r="E9" s="6">
        <f t="shared" si="7"/>
        <v>28711000</v>
      </c>
      <c r="F9" s="6">
        <f t="shared" si="7"/>
        <v>19307000</v>
      </c>
      <c r="G9" s="6">
        <f t="shared" si="7"/>
        <v>15900999.999999998</v>
      </c>
      <c r="H9" s="6">
        <f t="shared" si="7"/>
        <v>4934534.6187554775</v>
      </c>
      <c r="I9" s="6">
        <f t="shared" si="7"/>
        <v>22661000</v>
      </c>
      <c r="J9" s="6">
        <f t="shared" si="7"/>
        <v>24282000</v>
      </c>
      <c r="K9" s="6">
        <f t="shared" si="7"/>
        <v>24857000</v>
      </c>
      <c r="L9" s="6">
        <f t="shared" si="7"/>
        <v>31405999.999999996</v>
      </c>
      <c r="M9" s="11">
        <f t="shared" si="2"/>
        <v>0.38804914699902748</v>
      </c>
      <c r="N9" s="11">
        <f t="shared" si="3"/>
        <v>7.0243164901231031E-2</v>
      </c>
      <c r="P9"/>
    </row>
    <row r="10" spans="2:16" x14ac:dyDescent="0.25">
      <c r="B10" s="5" t="s">
        <v>6</v>
      </c>
      <c r="C10" s="6">
        <f t="shared" ref="C10:L10" si="8">+C25*C40</f>
        <v>3832000</v>
      </c>
      <c r="D10" s="6">
        <f t="shared" si="8"/>
        <v>3788000</v>
      </c>
      <c r="E10" s="6">
        <f t="shared" si="8"/>
        <v>3830000</v>
      </c>
      <c r="F10" s="6">
        <f t="shared" si="8"/>
        <v>3981000</v>
      </c>
      <c r="G10" s="6">
        <f t="shared" si="8"/>
        <v>5037000</v>
      </c>
      <c r="H10" s="6">
        <f t="shared" si="8"/>
        <v>7684000</v>
      </c>
      <c r="I10" s="6">
        <f t="shared" si="8"/>
        <v>8355000</v>
      </c>
      <c r="J10" s="6">
        <f t="shared" si="8"/>
        <v>7888000</v>
      </c>
      <c r="K10" s="6">
        <f t="shared" si="8"/>
        <v>10085000</v>
      </c>
      <c r="L10" s="6">
        <f t="shared" si="8"/>
        <v>10024000</v>
      </c>
      <c r="M10" s="11">
        <f t="shared" si="2"/>
        <v>1.615866388308977</v>
      </c>
      <c r="N10" s="11">
        <f t="shared" si="3"/>
        <v>2.2419839679358719E-2</v>
      </c>
      <c r="P10"/>
    </row>
    <row r="11" spans="2:16" x14ac:dyDescent="0.25">
      <c r="B11" s="5" t="s">
        <v>7</v>
      </c>
      <c r="C11" s="6">
        <f t="shared" ref="C11:L11" si="9">+C26*C41</f>
        <v>3185000</v>
      </c>
      <c r="D11" s="6">
        <f t="shared" si="9"/>
        <v>2074000</v>
      </c>
      <c r="E11" s="6">
        <f t="shared" si="9"/>
        <v>3207000</v>
      </c>
      <c r="F11" s="6">
        <f t="shared" si="9"/>
        <v>2996999.9999999995</v>
      </c>
      <c r="G11" s="6">
        <f t="shared" si="9"/>
        <v>1686000</v>
      </c>
      <c r="H11" s="6">
        <f t="shared" si="9"/>
        <v>3213000</v>
      </c>
      <c r="I11" s="6">
        <f t="shared" si="9"/>
        <v>3537000</v>
      </c>
      <c r="J11" s="6">
        <f t="shared" si="9"/>
        <v>3602000</v>
      </c>
      <c r="K11" s="6">
        <f t="shared" si="9"/>
        <v>1701000</v>
      </c>
      <c r="L11" s="6">
        <f t="shared" si="9"/>
        <v>2508000</v>
      </c>
      <c r="M11" s="11">
        <f t="shared" si="2"/>
        <v>-0.21255886970172688</v>
      </c>
      <c r="N11" s="11">
        <f t="shared" si="3"/>
        <v>5.609433152018322E-3</v>
      </c>
      <c r="P11"/>
    </row>
    <row r="12" spans="2:16" x14ac:dyDescent="0.25">
      <c r="B12" s="5" t="s">
        <v>8</v>
      </c>
      <c r="C12" s="6">
        <f t="shared" ref="C12:L12" si="10">+C27*C42</f>
        <v>2124000</v>
      </c>
      <c r="D12" s="6">
        <f t="shared" si="10"/>
        <v>2999000</v>
      </c>
      <c r="E12" s="6">
        <f t="shared" si="10"/>
        <v>4404000</v>
      </c>
      <c r="F12" s="6">
        <f t="shared" si="10"/>
        <v>3849000.0000000005</v>
      </c>
      <c r="G12" s="6">
        <f t="shared" si="10"/>
        <v>2925000</v>
      </c>
      <c r="H12" s="6">
        <f t="shared" si="10"/>
        <v>4111000</v>
      </c>
      <c r="I12" s="6">
        <f t="shared" si="10"/>
        <v>2585000</v>
      </c>
      <c r="J12" s="6">
        <f t="shared" si="10"/>
        <v>2401000</v>
      </c>
      <c r="K12" s="6">
        <f t="shared" si="10"/>
        <v>2120000</v>
      </c>
      <c r="L12" s="6">
        <f t="shared" si="10"/>
        <v>2807000</v>
      </c>
      <c r="M12" s="11">
        <f t="shared" si="2"/>
        <v>0.32156308851224114</v>
      </c>
      <c r="N12" s="11">
        <f t="shared" si="3"/>
        <v>6.2781813627254511E-3</v>
      </c>
      <c r="P12"/>
    </row>
    <row r="13" spans="2:16" x14ac:dyDescent="0.25">
      <c r="B13" s="5" t="s">
        <v>9</v>
      </c>
      <c r="C13" s="6">
        <f t="shared" ref="C13:L13" si="11">+C28*C43</f>
        <v>2647000</v>
      </c>
      <c r="D13" s="6">
        <f t="shared" si="11"/>
        <v>1840000</v>
      </c>
      <c r="E13" s="6">
        <f t="shared" si="11"/>
        <v>1073000</v>
      </c>
      <c r="F13" s="6">
        <f t="shared" si="11"/>
        <v>1262000</v>
      </c>
      <c r="G13" s="6">
        <f t="shared" si="11"/>
        <v>1538000</v>
      </c>
      <c r="H13" s="6">
        <f t="shared" si="11"/>
        <v>1247000</v>
      </c>
      <c r="I13" s="6">
        <f t="shared" si="11"/>
        <v>1568000</v>
      </c>
      <c r="J13" s="6">
        <f t="shared" si="11"/>
        <v>1215000</v>
      </c>
      <c r="K13" s="6">
        <f t="shared" si="11"/>
        <v>792000</v>
      </c>
      <c r="L13" s="6">
        <f t="shared" si="11"/>
        <v>1383000</v>
      </c>
      <c r="M13" s="11">
        <f t="shared" si="2"/>
        <v>-0.47752172270494897</v>
      </c>
      <c r="N13" s="11">
        <f t="shared" si="3"/>
        <v>3.0932400515316346E-3</v>
      </c>
      <c r="P13"/>
    </row>
    <row r="14" spans="2:16" x14ac:dyDescent="0.25">
      <c r="B14" s="7" t="s">
        <v>17</v>
      </c>
      <c r="C14" s="8">
        <f>SUM(C4:C13)</f>
        <v>275687000</v>
      </c>
      <c r="D14" s="8">
        <f t="shared" ref="D14:L14" si="12">SUM(D4:D13)</f>
        <v>269288000</v>
      </c>
      <c r="E14" s="8">
        <f t="shared" si="12"/>
        <v>306049000</v>
      </c>
      <c r="F14" s="8">
        <f t="shared" si="12"/>
        <v>256380000</v>
      </c>
      <c r="G14" s="8">
        <f t="shared" si="12"/>
        <v>258889000</v>
      </c>
      <c r="H14" s="8">
        <f t="shared" si="12"/>
        <v>316010534.61875546</v>
      </c>
      <c r="I14" s="8">
        <f t="shared" si="12"/>
        <v>342165000</v>
      </c>
      <c r="J14" s="8">
        <f t="shared" si="12"/>
        <v>339737000</v>
      </c>
      <c r="K14" s="8">
        <f t="shared" si="12"/>
        <v>399232000</v>
      </c>
      <c r="L14" s="8">
        <f t="shared" si="12"/>
        <v>447104000</v>
      </c>
      <c r="M14" s="13">
        <f t="shared" si="2"/>
        <v>0.62178122290858839</v>
      </c>
      <c r="N14" s="13">
        <f t="shared" si="3"/>
        <v>1</v>
      </c>
      <c r="P14"/>
    </row>
    <row r="17" spans="2:16" ht="18.75" x14ac:dyDescent="0.3">
      <c r="B17" s="4" t="str">
        <f>CONCATENATE(B1," ","-"," ","VOLUMEN (LITROS)")</f>
        <v>BRASIL - VOLUMEN (LITROS)</v>
      </c>
    </row>
    <row r="18" spans="2:16" ht="30" x14ac:dyDescent="0.25">
      <c r="B18" s="12" t="str">
        <f>CONCATENATE("Principales exportadores a ",B1)</f>
        <v>Principales exportadores a BRASIL</v>
      </c>
      <c r="C18" s="12">
        <v>2012</v>
      </c>
      <c r="D18" s="12">
        <v>2013</v>
      </c>
      <c r="E18" s="12">
        <v>2014</v>
      </c>
      <c r="F18" s="12">
        <v>2015</v>
      </c>
      <c r="G18" s="12">
        <v>2016</v>
      </c>
      <c r="H18" s="12">
        <v>2017</v>
      </c>
      <c r="I18" s="12">
        <v>2018</v>
      </c>
      <c r="J18" s="12">
        <v>2019</v>
      </c>
      <c r="K18" s="12">
        <v>2020</v>
      </c>
      <c r="L18" s="12">
        <v>2021</v>
      </c>
      <c r="M18" s="12" t="s">
        <v>15</v>
      </c>
      <c r="N18" s="12" t="s">
        <v>22</v>
      </c>
    </row>
    <row r="19" spans="2:16" x14ac:dyDescent="0.25">
      <c r="B19" s="5" t="s">
        <v>0</v>
      </c>
      <c r="C19" s="6">
        <v>29972000</v>
      </c>
      <c r="D19" s="6">
        <v>28279000</v>
      </c>
      <c r="E19" s="6">
        <v>35479000</v>
      </c>
      <c r="F19" s="6">
        <v>36639000</v>
      </c>
      <c r="G19" s="6">
        <v>43371000</v>
      </c>
      <c r="H19" s="6">
        <v>51724000</v>
      </c>
      <c r="I19" s="6">
        <v>50947000</v>
      </c>
      <c r="J19" s="6">
        <v>52495000</v>
      </c>
      <c r="K19" s="6">
        <v>72590000</v>
      </c>
      <c r="L19" s="6">
        <v>69427000</v>
      </c>
      <c r="M19" s="11">
        <f>+L19/C19-1</f>
        <v>1.31639530228213</v>
      </c>
      <c r="N19" s="11">
        <f>+L19/$L$29</f>
        <v>0.45496068152031455</v>
      </c>
      <c r="P19" s="11"/>
    </row>
    <row r="20" spans="2:16" x14ac:dyDescent="0.25">
      <c r="B20" s="5" t="s">
        <v>1</v>
      </c>
      <c r="C20" s="6">
        <v>14590000</v>
      </c>
      <c r="D20" s="6">
        <v>12733000</v>
      </c>
      <c r="E20" s="6">
        <v>13436000</v>
      </c>
      <c r="F20" s="6">
        <v>12455000</v>
      </c>
      <c r="G20" s="6">
        <v>14098000</v>
      </c>
      <c r="H20" s="6">
        <v>15437000</v>
      </c>
      <c r="I20" s="6">
        <v>15221000</v>
      </c>
      <c r="J20" s="6">
        <v>16519000</v>
      </c>
      <c r="K20" s="6">
        <v>22589000</v>
      </c>
      <c r="L20" s="6">
        <v>26753000</v>
      </c>
      <c r="M20" s="11">
        <f t="shared" ref="M20:M29" si="13">+L20/C20-1</f>
        <v>0.8336531871144619</v>
      </c>
      <c r="N20" s="11">
        <f t="shared" ref="N20:N29" si="14">+L20/$L$29</f>
        <v>0.17531454783748363</v>
      </c>
      <c r="P20" s="11"/>
    </row>
    <row r="21" spans="2:16" x14ac:dyDescent="0.25">
      <c r="B21" s="5" t="s">
        <v>2</v>
      </c>
      <c r="C21" s="6">
        <v>9210000</v>
      </c>
      <c r="D21" s="6">
        <v>8678000</v>
      </c>
      <c r="E21" s="6">
        <v>9494000</v>
      </c>
      <c r="F21" s="6">
        <v>9757000</v>
      </c>
      <c r="G21" s="6">
        <v>10403000</v>
      </c>
      <c r="H21" s="6">
        <v>16452000</v>
      </c>
      <c r="I21" s="6">
        <v>16836000</v>
      </c>
      <c r="J21" s="6">
        <v>17514000</v>
      </c>
      <c r="K21" s="6">
        <v>22603000</v>
      </c>
      <c r="L21" s="6">
        <v>24722000</v>
      </c>
      <c r="M21" s="11">
        <f t="shared" si="13"/>
        <v>1.6842562432138979</v>
      </c>
      <c r="N21" s="11">
        <f t="shared" si="14"/>
        <v>0.16200524246395806</v>
      </c>
      <c r="P21" s="11"/>
    </row>
    <row r="22" spans="2:16" x14ac:dyDescent="0.25">
      <c r="B22" s="5" t="s">
        <v>3</v>
      </c>
      <c r="C22" s="6">
        <v>9383000</v>
      </c>
      <c r="D22" s="6">
        <v>7892000</v>
      </c>
      <c r="E22" s="6">
        <v>8397000</v>
      </c>
      <c r="F22" s="6">
        <v>8215000</v>
      </c>
      <c r="G22" s="6">
        <v>7911000</v>
      </c>
      <c r="H22" s="6">
        <v>11511000</v>
      </c>
      <c r="I22" s="6">
        <v>10116000</v>
      </c>
      <c r="J22" s="6">
        <v>10289000</v>
      </c>
      <c r="K22" s="6">
        <v>9650000</v>
      </c>
      <c r="L22" s="6">
        <v>11220000</v>
      </c>
      <c r="M22" s="11">
        <f t="shared" si="13"/>
        <v>0.19577960140679962</v>
      </c>
      <c r="N22" s="11">
        <f t="shared" si="14"/>
        <v>7.3525557011795542E-2</v>
      </c>
      <c r="P22" s="11"/>
    </row>
    <row r="23" spans="2:16" x14ac:dyDescent="0.25">
      <c r="B23" s="5" t="s">
        <v>4</v>
      </c>
      <c r="C23" s="6">
        <v>2530000</v>
      </c>
      <c r="D23" s="6">
        <v>2764000</v>
      </c>
      <c r="E23" s="6">
        <v>2756000</v>
      </c>
      <c r="F23" s="6">
        <v>3023000</v>
      </c>
      <c r="G23" s="6">
        <v>3948000</v>
      </c>
      <c r="H23" s="6">
        <v>7239000</v>
      </c>
      <c r="I23" s="6">
        <v>5589000</v>
      </c>
      <c r="J23" s="6">
        <v>5786000</v>
      </c>
      <c r="K23" s="6">
        <v>7165000</v>
      </c>
      <c r="L23" s="6">
        <v>8759000</v>
      </c>
      <c r="M23" s="11">
        <f t="shared" si="13"/>
        <v>2.4620553359683797</v>
      </c>
      <c r="N23" s="11">
        <f t="shared" si="14"/>
        <v>5.7398427260812582E-2</v>
      </c>
      <c r="P23" s="11"/>
    </row>
    <row r="24" spans="2:16" x14ac:dyDescent="0.25">
      <c r="B24" s="5" t="s">
        <v>5</v>
      </c>
      <c r="C24" s="6">
        <v>3177000</v>
      </c>
      <c r="D24" s="6">
        <v>3249000</v>
      </c>
      <c r="E24" s="6">
        <v>3592000</v>
      </c>
      <c r="F24" s="6">
        <v>3609000</v>
      </c>
      <c r="G24" s="6">
        <v>3826000</v>
      </c>
      <c r="H24" s="6">
        <f>+(G24+I24)/2</f>
        <v>4237000</v>
      </c>
      <c r="I24" s="6">
        <v>4648000</v>
      </c>
      <c r="J24" s="6">
        <v>5323000</v>
      </c>
      <c r="K24" s="6">
        <v>5654000</v>
      </c>
      <c r="L24" s="6">
        <v>6237000</v>
      </c>
      <c r="M24" s="11">
        <f t="shared" si="13"/>
        <v>0.96317280453257781</v>
      </c>
      <c r="N24" s="11">
        <f t="shared" si="14"/>
        <v>4.0871559633027521E-2</v>
      </c>
      <c r="P24" s="11"/>
    </row>
    <row r="25" spans="2:16" x14ac:dyDescent="0.25">
      <c r="B25" s="5" t="s">
        <v>6</v>
      </c>
      <c r="C25" s="6">
        <v>1302000</v>
      </c>
      <c r="D25" s="6">
        <v>1327000</v>
      </c>
      <c r="E25" s="6">
        <v>1204000</v>
      </c>
      <c r="F25" s="6">
        <v>1345000</v>
      </c>
      <c r="G25" s="6">
        <v>2176000</v>
      </c>
      <c r="H25" s="6">
        <v>4949000</v>
      </c>
      <c r="I25" s="6">
        <v>2758000</v>
      </c>
      <c r="J25" s="6">
        <v>2747000</v>
      </c>
      <c r="K25" s="6">
        <v>4025000</v>
      </c>
      <c r="L25" s="6">
        <v>3750000</v>
      </c>
      <c r="M25" s="11">
        <f t="shared" si="13"/>
        <v>1.8801843317972349</v>
      </c>
      <c r="N25" s="11">
        <f t="shared" si="14"/>
        <v>2.4574049803407601E-2</v>
      </c>
      <c r="P25" s="11"/>
    </row>
    <row r="26" spans="2:16" x14ac:dyDescent="0.25">
      <c r="B26" s="5" t="s">
        <v>7</v>
      </c>
      <c r="C26" s="6">
        <v>713000</v>
      </c>
      <c r="D26" s="6">
        <v>461000</v>
      </c>
      <c r="E26" s="6">
        <v>723000</v>
      </c>
      <c r="F26" s="6">
        <v>743000</v>
      </c>
      <c r="G26" s="6">
        <v>579000</v>
      </c>
      <c r="H26" s="6">
        <v>1127000</v>
      </c>
      <c r="I26" s="6">
        <v>1112000</v>
      </c>
      <c r="J26" s="6">
        <v>1092000</v>
      </c>
      <c r="K26" s="6">
        <v>627000</v>
      </c>
      <c r="L26" s="6">
        <v>859000</v>
      </c>
      <c r="M26" s="11">
        <f t="shared" si="13"/>
        <v>0.20476858345021043</v>
      </c>
      <c r="N26" s="11">
        <f t="shared" si="14"/>
        <v>5.6290956749672346E-3</v>
      </c>
      <c r="P26" s="11"/>
    </row>
    <row r="27" spans="2:16" x14ac:dyDescent="0.25">
      <c r="B27" s="5" t="s">
        <v>8</v>
      </c>
      <c r="C27" s="6">
        <v>379000</v>
      </c>
      <c r="D27" s="6">
        <v>519000</v>
      </c>
      <c r="E27" s="6">
        <v>785000</v>
      </c>
      <c r="F27" s="6">
        <v>775000</v>
      </c>
      <c r="G27" s="6">
        <v>725000</v>
      </c>
      <c r="H27" s="6">
        <v>1372000</v>
      </c>
      <c r="I27" s="6">
        <v>549000</v>
      </c>
      <c r="J27" s="6">
        <v>535000</v>
      </c>
      <c r="K27" s="6">
        <v>367000</v>
      </c>
      <c r="L27" s="6">
        <v>506000</v>
      </c>
      <c r="M27" s="11">
        <f t="shared" si="13"/>
        <v>0.33509234828496037</v>
      </c>
      <c r="N27" s="11">
        <f t="shared" si="14"/>
        <v>3.3158584534731324E-3</v>
      </c>
      <c r="P27" s="11"/>
    </row>
    <row r="28" spans="2:16" x14ac:dyDescent="0.25">
      <c r="B28" s="5" t="s">
        <v>9</v>
      </c>
      <c r="C28" s="6">
        <v>612000</v>
      </c>
      <c r="D28" s="6">
        <v>553000</v>
      </c>
      <c r="E28" s="6">
        <v>237000</v>
      </c>
      <c r="F28" s="6">
        <v>395000</v>
      </c>
      <c r="G28" s="6">
        <v>499000</v>
      </c>
      <c r="H28" s="6">
        <v>355000</v>
      </c>
      <c r="I28" s="6">
        <v>514000</v>
      </c>
      <c r="J28" s="6">
        <v>348000</v>
      </c>
      <c r="K28" s="6">
        <v>213000</v>
      </c>
      <c r="L28" s="6">
        <v>367000</v>
      </c>
      <c r="M28" s="11">
        <f t="shared" si="13"/>
        <v>-0.40032679738562094</v>
      </c>
      <c r="N28" s="11">
        <f t="shared" si="14"/>
        <v>2.4049803407601572E-3</v>
      </c>
      <c r="P28" s="11"/>
    </row>
    <row r="29" spans="2:16" x14ac:dyDescent="0.25">
      <c r="B29" s="7" t="s">
        <v>17</v>
      </c>
      <c r="C29" s="8">
        <f>SUM(C19:C28)</f>
        <v>71868000</v>
      </c>
      <c r="D29" s="8">
        <f t="shared" ref="D29:L29" si="15">SUM(D19:D28)</f>
        <v>66455000</v>
      </c>
      <c r="E29" s="8">
        <f t="shared" si="15"/>
        <v>76103000</v>
      </c>
      <c r="F29" s="8">
        <f t="shared" si="15"/>
        <v>76956000</v>
      </c>
      <c r="G29" s="8">
        <f t="shared" si="15"/>
        <v>87536000</v>
      </c>
      <c r="H29" s="8">
        <f t="shared" si="15"/>
        <v>114403000</v>
      </c>
      <c r="I29" s="8">
        <f t="shared" si="15"/>
        <v>108290000</v>
      </c>
      <c r="J29" s="8">
        <f t="shared" si="15"/>
        <v>112648000</v>
      </c>
      <c r="K29" s="8">
        <f t="shared" si="15"/>
        <v>145483000</v>
      </c>
      <c r="L29" s="8">
        <f t="shared" si="15"/>
        <v>152600000</v>
      </c>
      <c r="M29" s="13">
        <f t="shared" si="13"/>
        <v>1.1233372293649468</v>
      </c>
      <c r="N29" s="13">
        <f t="shared" si="14"/>
        <v>1</v>
      </c>
      <c r="P29" s="11"/>
    </row>
    <row r="32" spans="2:16" ht="18.75" x14ac:dyDescent="0.3">
      <c r="B32" s="4" t="str">
        <f>CONCATENATE(B1," ","-"," ","PRECIO PROMEDIO (U$S/LITRO)")</f>
        <v>BRASIL - PRECIO PROMEDIO (U$S/LITRO)</v>
      </c>
    </row>
    <row r="33" spans="2:13" ht="30" x14ac:dyDescent="0.25">
      <c r="B33" s="12" t="str">
        <f>+B18</f>
        <v>Principales exportadores a BRASIL</v>
      </c>
      <c r="C33" s="12">
        <v>2012</v>
      </c>
      <c r="D33" s="12">
        <v>2013</v>
      </c>
      <c r="E33" s="12">
        <v>2014</v>
      </c>
      <c r="F33" s="12">
        <v>2015</v>
      </c>
      <c r="G33" s="12">
        <v>2016</v>
      </c>
      <c r="H33" s="12">
        <v>2017</v>
      </c>
      <c r="I33" s="12">
        <v>2018</v>
      </c>
      <c r="J33" s="12">
        <v>2019</v>
      </c>
      <c r="K33" s="12">
        <v>2020</v>
      </c>
      <c r="L33" s="12">
        <v>2021</v>
      </c>
      <c r="M33" s="12" t="s">
        <v>15</v>
      </c>
    </row>
    <row r="34" spans="2:13" x14ac:dyDescent="0.25">
      <c r="B34" s="5" t="str">
        <f>+B19</f>
        <v>Chile</v>
      </c>
      <c r="C34" s="9">
        <v>3.3943013479247299</v>
      </c>
      <c r="D34" s="9">
        <v>3.5004420241168357</v>
      </c>
      <c r="E34" s="9">
        <v>3.4853011640688858</v>
      </c>
      <c r="F34" s="9">
        <v>2.9368432544556349</v>
      </c>
      <c r="G34" s="9">
        <v>2.8391321389868804</v>
      </c>
      <c r="H34" s="9">
        <v>2.8127368339648906</v>
      </c>
      <c r="I34" s="9">
        <v>2.8346124403792174</v>
      </c>
      <c r="J34" s="9">
        <v>2.7628155062386894</v>
      </c>
      <c r="K34" s="9">
        <v>2.4276759884281582</v>
      </c>
      <c r="L34" s="9">
        <v>2.6223947455600847</v>
      </c>
      <c r="M34" s="11">
        <f>+L34/C34-1</f>
        <v>-0.22741251387022177</v>
      </c>
    </row>
    <row r="35" spans="2:13" x14ac:dyDescent="0.25">
      <c r="B35" s="5" t="str">
        <f t="shared" ref="B35:B43" si="16">+B20</f>
        <v>Argentina</v>
      </c>
      <c r="C35" s="9">
        <v>3.9808087731322823</v>
      </c>
      <c r="D35" s="9">
        <v>4.0521479619885339</v>
      </c>
      <c r="E35" s="9">
        <v>4.1563709437332541</v>
      </c>
      <c r="F35" s="9">
        <v>3.8566840626254515</v>
      </c>
      <c r="G35" s="9">
        <v>3.2071925095758265</v>
      </c>
      <c r="H35" s="9">
        <v>3.3505862538057913</v>
      </c>
      <c r="I35" s="9">
        <v>3.4700742395374813</v>
      </c>
      <c r="J35" s="9">
        <v>3.2982020703432413</v>
      </c>
      <c r="K35" s="9">
        <v>2.9345256540794193</v>
      </c>
      <c r="L35" s="9">
        <v>2.9672560086719248</v>
      </c>
      <c r="M35" s="11">
        <f t="shared" ref="M35:M44" si="17">+L35/C35-1</f>
        <v>-0.254609759529556</v>
      </c>
    </row>
    <row r="36" spans="2:13" x14ac:dyDescent="0.25">
      <c r="B36" s="5" t="str">
        <f t="shared" si="16"/>
        <v>Portugal</v>
      </c>
      <c r="C36" s="9">
        <v>4.0572204125950053</v>
      </c>
      <c r="D36" s="9">
        <v>4.25616501498041</v>
      </c>
      <c r="E36" s="9">
        <v>4.0649884137349908</v>
      </c>
      <c r="F36" s="9">
        <v>3.301834580301322</v>
      </c>
      <c r="G36" s="9">
        <v>2.7954436220321059</v>
      </c>
      <c r="H36" s="9">
        <v>2.6833819596401653</v>
      </c>
      <c r="I36" s="9">
        <v>3.097826086956522</v>
      </c>
      <c r="J36" s="9">
        <v>2.8883179170948954</v>
      </c>
      <c r="K36" s="9">
        <v>2.8744856877405653</v>
      </c>
      <c r="L36" s="9">
        <v>2.9934471321090528</v>
      </c>
      <c r="M36" s="11">
        <f t="shared" si="17"/>
        <v>-0.26219262753969075</v>
      </c>
    </row>
    <row r="37" spans="2:13" x14ac:dyDescent="0.25">
      <c r="B37" s="5" t="str">
        <f t="shared" si="16"/>
        <v>Italia</v>
      </c>
      <c r="C37" s="9">
        <v>3.391346051369498</v>
      </c>
      <c r="D37" s="9">
        <v>4.0866700456158132</v>
      </c>
      <c r="E37" s="9">
        <v>3.9595093485768729</v>
      </c>
      <c r="F37" s="9">
        <v>3.1336579427875835</v>
      </c>
      <c r="G37" s="9">
        <v>2.7998988749841991</v>
      </c>
      <c r="H37" s="9">
        <v>2.9224220311006861</v>
      </c>
      <c r="I37" s="9">
        <v>3.4337682878608144</v>
      </c>
      <c r="J37" s="9">
        <v>3.2247059966955001</v>
      </c>
      <c r="K37" s="9">
        <v>3.3584455958549224</v>
      </c>
      <c r="L37" s="9">
        <v>3.5459001782531194</v>
      </c>
      <c r="M37" s="11">
        <f t="shared" si="17"/>
        <v>4.5573092377644286E-2</v>
      </c>
    </row>
    <row r="38" spans="2:13" x14ac:dyDescent="0.25">
      <c r="B38" s="5" t="str">
        <f t="shared" si="16"/>
        <v>España</v>
      </c>
      <c r="C38" s="9">
        <v>4.8501976284584982</v>
      </c>
      <c r="D38" s="9">
        <v>5.1823444283646891</v>
      </c>
      <c r="E38" s="9">
        <v>4.8922351233671986</v>
      </c>
      <c r="F38" s="9">
        <v>3.7667879589811446</v>
      </c>
      <c r="G38" s="9">
        <v>3.0952380952380953</v>
      </c>
      <c r="H38" s="9">
        <v>2.7386379334162179</v>
      </c>
      <c r="I38" s="9">
        <v>3.4594739667203434</v>
      </c>
      <c r="J38" s="9">
        <v>2.9497061873487729</v>
      </c>
      <c r="K38" s="9">
        <v>2.7610607117934403</v>
      </c>
      <c r="L38" s="9">
        <v>2.7102408950793468</v>
      </c>
      <c r="M38" s="11">
        <f t="shared" si="17"/>
        <v>-0.44121021395560689</v>
      </c>
    </row>
    <row r="39" spans="2:13" x14ac:dyDescent="0.25">
      <c r="B39" s="5" t="str">
        <f t="shared" si="16"/>
        <v>Francia</v>
      </c>
      <c r="C39" s="9">
        <v>7.1218130311614729</v>
      </c>
      <c r="D39" s="9">
        <v>7.5380116959064329</v>
      </c>
      <c r="E39" s="9">
        <v>7.9930400890868594</v>
      </c>
      <c r="F39" s="9">
        <v>5.3496813521751179</v>
      </c>
      <c r="G39" s="9">
        <v>4.1560376372190273</v>
      </c>
      <c r="H39" s="9">
        <v>1.1646293648231008</v>
      </c>
      <c r="I39" s="9">
        <v>4.875430292598967</v>
      </c>
      <c r="J39" s="9">
        <v>4.5617133195566408</v>
      </c>
      <c r="K39" s="9">
        <v>4.3963565617262113</v>
      </c>
      <c r="L39" s="9">
        <v>5.0354337021003683</v>
      </c>
      <c r="M39" s="11">
        <f t="shared" si="17"/>
        <v>-0.29295620650698884</v>
      </c>
    </row>
    <row r="40" spans="2:13" x14ac:dyDescent="0.25">
      <c r="B40" s="5" t="str">
        <f t="shared" si="16"/>
        <v>Uruguay</v>
      </c>
      <c r="C40" s="9">
        <v>2.9431643625192012</v>
      </c>
      <c r="D40" s="9">
        <v>2.8545591559909571</v>
      </c>
      <c r="E40" s="9">
        <v>3.1810631229235882</v>
      </c>
      <c r="F40" s="9">
        <v>2.9598513011152416</v>
      </c>
      <c r="G40" s="9">
        <v>2.3147977941176472</v>
      </c>
      <c r="H40" s="9">
        <v>1.5526368963426955</v>
      </c>
      <c r="I40" s="9">
        <v>3.0293691080493113</v>
      </c>
      <c r="J40" s="9">
        <v>2.8714961776483436</v>
      </c>
      <c r="K40" s="9">
        <v>2.5055900621118012</v>
      </c>
      <c r="L40" s="9">
        <v>2.6730666666666667</v>
      </c>
      <c r="M40" s="11">
        <f t="shared" si="17"/>
        <v>-9.1771189979123147E-2</v>
      </c>
    </row>
    <row r="41" spans="2:13" x14ac:dyDescent="0.25">
      <c r="B41" s="5" t="str">
        <f t="shared" si="16"/>
        <v>Sudáfrica</v>
      </c>
      <c r="C41" s="9">
        <v>4.4670406732117813</v>
      </c>
      <c r="D41" s="9">
        <v>4.4989154013015185</v>
      </c>
      <c r="E41" s="9">
        <v>4.4356846473029048</v>
      </c>
      <c r="F41" s="9">
        <v>4.0336473755047102</v>
      </c>
      <c r="G41" s="9">
        <v>2.911917098445596</v>
      </c>
      <c r="H41" s="9">
        <v>2.8509316770186337</v>
      </c>
      <c r="I41" s="9">
        <v>3.1807553956834531</v>
      </c>
      <c r="J41" s="9">
        <v>3.2985347985347984</v>
      </c>
      <c r="K41" s="9">
        <v>2.7129186602870812</v>
      </c>
      <c r="L41" s="9">
        <v>2.919674039580908</v>
      </c>
      <c r="M41" s="11">
        <f t="shared" si="17"/>
        <v>-0.34639636099805737</v>
      </c>
    </row>
    <row r="42" spans="2:13" x14ac:dyDescent="0.25">
      <c r="B42" s="5" t="str">
        <f t="shared" si="16"/>
        <v>Estados Unidos de América</v>
      </c>
      <c r="C42" s="9">
        <v>5.6042216358839054</v>
      </c>
      <c r="D42" s="9">
        <v>5.7784200385356455</v>
      </c>
      <c r="E42" s="9">
        <v>5.6101910828025474</v>
      </c>
      <c r="F42" s="9">
        <v>4.9664516129032261</v>
      </c>
      <c r="G42" s="9">
        <v>4.0344827586206895</v>
      </c>
      <c r="H42" s="9">
        <v>2.9963556851311952</v>
      </c>
      <c r="I42" s="9">
        <v>4.7085610200364298</v>
      </c>
      <c r="J42" s="9">
        <v>4.4878504672897197</v>
      </c>
      <c r="K42" s="9">
        <v>5.776566757493188</v>
      </c>
      <c r="L42" s="9">
        <v>5.5474308300395254</v>
      </c>
      <c r="M42" s="11">
        <f t="shared" si="17"/>
        <v>-1.0133575995772137E-2</v>
      </c>
    </row>
    <row r="43" spans="2:13" x14ac:dyDescent="0.25">
      <c r="B43" s="5" t="str">
        <f t="shared" si="16"/>
        <v>Australia</v>
      </c>
      <c r="C43" s="9">
        <v>4.3251633986928102</v>
      </c>
      <c r="D43" s="9">
        <v>3.3273056057866186</v>
      </c>
      <c r="E43" s="9">
        <v>4.5274261603375532</v>
      </c>
      <c r="F43" s="9">
        <v>3.1949367088607596</v>
      </c>
      <c r="G43" s="9">
        <v>3.0821643286573148</v>
      </c>
      <c r="H43" s="9">
        <v>3.5126760563380284</v>
      </c>
      <c r="I43" s="9">
        <v>3.0505836575875485</v>
      </c>
      <c r="J43" s="9">
        <v>3.4913793103448274</v>
      </c>
      <c r="K43" s="9">
        <v>3.7183098591549295</v>
      </c>
      <c r="L43" s="9">
        <v>3.7683923705722071</v>
      </c>
      <c r="M43" s="11">
        <f t="shared" si="17"/>
        <v>-0.12872832233086862</v>
      </c>
    </row>
    <row r="44" spans="2:13" x14ac:dyDescent="0.25">
      <c r="B44" s="7" t="s">
        <v>17</v>
      </c>
      <c r="C44" s="10">
        <v>3.8387630069045997</v>
      </c>
      <c r="D44" s="10">
        <v>4.0519453207150367</v>
      </c>
      <c r="E44" s="10">
        <v>4.0223303900602216</v>
      </c>
      <c r="F44" s="10">
        <v>3.3320527961999193</v>
      </c>
      <c r="G44" s="10">
        <v>2.9590954705104227</v>
      </c>
      <c r="H44" s="10">
        <v>2.5516948638651384</v>
      </c>
      <c r="I44" s="10">
        <v>3.1603109754410559</v>
      </c>
      <c r="J44" s="10">
        <v>3.0168781984762614</v>
      </c>
      <c r="K44" s="10">
        <v>2.7450624914160144</v>
      </c>
      <c r="L44" s="10">
        <v>2.931437327692902</v>
      </c>
      <c r="M44" s="13">
        <f t="shared" si="17"/>
        <v>-0.23635886809884699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4"/>
  <sheetViews>
    <sheetView topLeftCell="C34" workbookViewId="0">
      <selection activeCell="B19" sqref="B19:B28"/>
    </sheetView>
  </sheetViews>
  <sheetFormatPr baseColWidth="10" defaultColWidth="10.85546875" defaultRowHeight="15" x14ac:dyDescent="0.25"/>
  <cols>
    <col min="1" max="1" width="5.42578125" style="3" customWidth="1"/>
    <col min="2" max="2" width="34.140625" style="3" customWidth="1"/>
    <col min="3" max="3" width="14.42578125" style="3" bestFit="1" customWidth="1"/>
    <col min="4" max="12" width="10.85546875" style="3"/>
    <col min="13" max="14" width="14.42578125" style="3" customWidth="1"/>
    <col min="15" max="15" width="10.85546875" style="3"/>
    <col min="16" max="16" width="16.7109375" style="3" customWidth="1"/>
    <col min="17" max="16384" width="10.85546875" style="3"/>
  </cols>
  <sheetData>
    <row r="1" spans="2:16" ht="21" x14ac:dyDescent="0.35">
      <c r="B1" s="2" t="s">
        <v>16</v>
      </c>
    </row>
    <row r="2" spans="2:16" ht="18.75" x14ac:dyDescent="0.3">
      <c r="B2" s="4" t="str">
        <f>CONCATENATE(B1," ","-"," ","VALOR (U$S)")</f>
        <v>MEXICO - VALOR (U$S)</v>
      </c>
    </row>
    <row r="3" spans="2:16" ht="30" x14ac:dyDescent="0.25">
      <c r="B3" s="15" t="str">
        <f>+B33</f>
        <v>Principales exportadores a MEXICO</v>
      </c>
      <c r="C3" s="15">
        <v>2012</v>
      </c>
      <c r="D3" s="15">
        <v>2013</v>
      </c>
      <c r="E3" s="15">
        <v>2014</v>
      </c>
      <c r="F3" s="15">
        <v>2015</v>
      </c>
      <c r="G3" s="15">
        <v>2016</v>
      </c>
      <c r="H3" s="15">
        <v>2017</v>
      </c>
      <c r="I3" s="15">
        <v>2018</v>
      </c>
      <c r="J3" s="15">
        <v>2019</v>
      </c>
      <c r="K3" s="15">
        <v>2020</v>
      </c>
      <c r="L3" s="15">
        <v>2021</v>
      </c>
      <c r="M3" s="15" t="s">
        <v>15</v>
      </c>
      <c r="N3" s="12" t="s">
        <v>22</v>
      </c>
      <c r="P3"/>
    </row>
    <row r="4" spans="2:16" x14ac:dyDescent="0.25">
      <c r="B4" s="20" t="str">
        <f>+B19</f>
        <v>España</v>
      </c>
      <c r="C4" s="16">
        <f t="shared" ref="C4:L4" si="0">+C19*C34</f>
        <v>55892000</v>
      </c>
      <c r="D4" s="16">
        <f t="shared" si="0"/>
        <v>59609000</v>
      </c>
      <c r="E4" s="16">
        <f t="shared" si="0"/>
        <v>65019000.000000007</v>
      </c>
      <c r="F4" s="16">
        <f t="shared" si="0"/>
        <v>61609000.000000007</v>
      </c>
      <c r="G4" s="16">
        <f t="shared" si="0"/>
        <v>61069000</v>
      </c>
      <c r="H4" s="16">
        <f t="shared" si="0"/>
        <v>65546000</v>
      </c>
      <c r="I4" s="16">
        <f t="shared" si="0"/>
        <v>71171000</v>
      </c>
      <c r="J4" s="16">
        <f t="shared" si="0"/>
        <v>69916000</v>
      </c>
      <c r="K4" s="16">
        <f t="shared" si="0"/>
        <v>54215999.999999993</v>
      </c>
      <c r="L4" s="16">
        <f t="shared" si="0"/>
        <v>67036000.000000007</v>
      </c>
      <c r="M4" s="11">
        <f>+L4/C4-1</f>
        <v>0.19938452730265532</v>
      </c>
      <c r="N4" s="11">
        <f>+L4/$L$14</f>
        <v>0.32098446216093279</v>
      </c>
      <c r="P4"/>
    </row>
    <row r="5" spans="2:16" x14ac:dyDescent="0.25">
      <c r="B5" s="20" t="str">
        <f t="shared" ref="B5:B13" si="1">+B20</f>
        <v>Chile</v>
      </c>
      <c r="C5" s="16">
        <f t="shared" ref="C5:L5" si="2">+C20*C35</f>
        <v>33062000</v>
      </c>
      <c r="D5" s="16">
        <f t="shared" si="2"/>
        <v>36151000</v>
      </c>
      <c r="E5" s="16">
        <f t="shared" si="2"/>
        <v>34119000</v>
      </c>
      <c r="F5" s="16">
        <f t="shared" si="2"/>
        <v>36976000</v>
      </c>
      <c r="G5" s="16">
        <f t="shared" si="2"/>
        <v>37569000</v>
      </c>
      <c r="H5" s="16">
        <f t="shared" si="2"/>
        <v>38972000</v>
      </c>
      <c r="I5" s="16">
        <f t="shared" si="2"/>
        <v>41566000</v>
      </c>
      <c r="J5" s="16">
        <f t="shared" si="2"/>
        <v>40812000</v>
      </c>
      <c r="K5" s="16">
        <f t="shared" si="2"/>
        <v>35040000</v>
      </c>
      <c r="L5" s="16">
        <f t="shared" si="2"/>
        <v>35350000</v>
      </c>
      <c r="M5" s="11">
        <f t="shared" ref="M5:M14" si="3">+L5/C5-1</f>
        <v>6.9203314983969477E-2</v>
      </c>
      <c r="N5" s="11">
        <f t="shared" ref="N5:N14" si="4">+L5/$L$14</f>
        <v>0.16926428691134573</v>
      </c>
      <c r="P5"/>
    </row>
    <row r="6" spans="2:16" x14ac:dyDescent="0.25">
      <c r="B6" s="20" t="str">
        <f t="shared" si="1"/>
        <v>Italia</v>
      </c>
      <c r="C6" s="16">
        <f t="shared" ref="C6:L6" si="5">+C21*C36</f>
        <v>18073000</v>
      </c>
      <c r="D6" s="16">
        <f t="shared" si="5"/>
        <v>19355000</v>
      </c>
      <c r="E6" s="16">
        <f t="shared" si="5"/>
        <v>21728000</v>
      </c>
      <c r="F6" s="16">
        <f t="shared" si="5"/>
        <v>19501000</v>
      </c>
      <c r="G6" s="16">
        <f t="shared" si="5"/>
        <v>23207000</v>
      </c>
      <c r="H6" s="16">
        <f t="shared" si="5"/>
        <v>27766999.999999996</v>
      </c>
      <c r="I6" s="16">
        <f t="shared" si="5"/>
        <v>28677000</v>
      </c>
      <c r="J6" s="16">
        <f t="shared" si="5"/>
        <v>29903000</v>
      </c>
      <c r="K6" s="16">
        <f t="shared" si="5"/>
        <v>38557000</v>
      </c>
      <c r="L6" s="16">
        <f t="shared" si="5"/>
        <v>40786000</v>
      </c>
      <c r="M6" s="11">
        <f t="shared" si="3"/>
        <v>1.2567365683616445</v>
      </c>
      <c r="N6" s="11">
        <f t="shared" si="4"/>
        <v>0.19529315999904234</v>
      </c>
      <c r="P6"/>
    </row>
    <row r="7" spans="2:16" x14ac:dyDescent="0.25">
      <c r="B7" s="20" t="str">
        <f t="shared" si="1"/>
        <v>Argentina</v>
      </c>
      <c r="C7" s="16">
        <f t="shared" ref="C7:L7" si="6">+C22*C37</f>
        <v>17523000</v>
      </c>
      <c r="D7" s="16">
        <f t="shared" si="6"/>
        <v>20147999.999999996</v>
      </c>
      <c r="E7" s="16">
        <f t="shared" si="6"/>
        <v>22214000</v>
      </c>
      <c r="F7" s="16">
        <f t="shared" si="6"/>
        <v>22563000</v>
      </c>
      <c r="G7" s="16">
        <f t="shared" si="6"/>
        <v>27993000</v>
      </c>
      <c r="H7" s="16">
        <f t="shared" si="6"/>
        <v>19622000</v>
      </c>
      <c r="I7" s="16">
        <f t="shared" si="6"/>
        <v>22449000</v>
      </c>
      <c r="J7" s="16">
        <f t="shared" si="6"/>
        <v>20663000</v>
      </c>
      <c r="K7" s="16">
        <f t="shared" si="6"/>
        <v>18876000</v>
      </c>
      <c r="L7" s="16">
        <f t="shared" si="6"/>
        <v>22024000</v>
      </c>
      <c r="M7" s="11">
        <f t="shared" si="3"/>
        <v>0.25686240940478222</v>
      </c>
      <c r="N7" s="11">
        <f t="shared" si="4"/>
        <v>0.10545619957384664</v>
      </c>
      <c r="P7"/>
    </row>
    <row r="8" spans="2:16" x14ac:dyDescent="0.25">
      <c r="B8" s="20" t="str">
        <f t="shared" si="1"/>
        <v>Estados Unidos de América</v>
      </c>
      <c r="C8" s="16">
        <f t="shared" ref="C8:L8" si="7">+C23*C38</f>
        <v>9136000</v>
      </c>
      <c r="D8" s="16">
        <f t="shared" si="7"/>
        <v>10690000</v>
      </c>
      <c r="E8" s="16">
        <f t="shared" si="7"/>
        <v>12236000</v>
      </c>
      <c r="F8" s="16">
        <f t="shared" si="7"/>
        <v>16349000</v>
      </c>
      <c r="G8" s="16">
        <f t="shared" si="7"/>
        <v>15475000</v>
      </c>
      <c r="H8" s="16">
        <f t="shared" si="7"/>
        <v>16813000</v>
      </c>
      <c r="I8" s="16">
        <f t="shared" si="7"/>
        <v>18878000</v>
      </c>
      <c r="J8" s="16">
        <f t="shared" si="7"/>
        <v>20081000</v>
      </c>
      <c r="K8" s="16">
        <f t="shared" si="7"/>
        <v>16713000.000000002</v>
      </c>
      <c r="L8" s="16">
        <f t="shared" si="7"/>
        <v>25158000</v>
      </c>
      <c r="M8" s="11">
        <f t="shared" si="3"/>
        <v>1.7537215411558669</v>
      </c>
      <c r="N8" s="11">
        <f t="shared" si="4"/>
        <v>0.12046254399195576</v>
      </c>
      <c r="P8"/>
    </row>
    <row r="9" spans="2:16" x14ac:dyDescent="0.25">
      <c r="B9" s="20" t="str">
        <f t="shared" si="1"/>
        <v>Francia</v>
      </c>
      <c r="C9" s="16">
        <f t="shared" ref="C9:L9" si="8">+C24*C39</f>
        <v>15542999.999999998</v>
      </c>
      <c r="D9" s="16">
        <f t="shared" si="8"/>
        <v>15844000</v>
      </c>
      <c r="E9" s="16">
        <f t="shared" si="8"/>
        <v>15099999.999999998</v>
      </c>
      <c r="F9" s="16">
        <f t="shared" si="8"/>
        <v>13685000</v>
      </c>
      <c r="G9" s="16">
        <f t="shared" si="8"/>
        <v>14227000.000000002</v>
      </c>
      <c r="H9" s="16">
        <f t="shared" si="8"/>
        <v>16626000</v>
      </c>
      <c r="I9" s="16">
        <f t="shared" si="8"/>
        <v>16710000.000000002</v>
      </c>
      <c r="J9" s="16">
        <f t="shared" si="8"/>
        <v>17477000</v>
      </c>
      <c r="K9" s="16">
        <f t="shared" si="8"/>
        <v>12403000</v>
      </c>
      <c r="L9" s="16">
        <f t="shared" si="8"/>
        <v>16656000</v>
      </c>
      <c r="M9" s="11">
        <f t="shared" si="3"/>
        <v>7.160779772244763E-2</v>
      </c>
      <c r="N9" s="11">
        <f t="shared" si="4"/>
        <v>7.9752926811750335E-2</v>
      </c>
      <c r="P9"/>
    </row>
    <row r="10" spans="2:16" x14ac:dyDescent="0.25">
      <c r="B10" s="20" t="str">
        <f t="shared" si="1"/>
        <v>Alemania</v>
      </c>
      <c r="C10" s="16">
        <f t="shared" ref="C10:L10" si="9">+C25*C40</f>
        <v>2523000</v>
      </c>
      <c r="D10" s="16">
        <f t="shared" si="9"/>
        <v>2032000</v>
      </c>
      <c r="E10" s="16">
        <f t="shared" si="9"/>
        <v>2193000</v>
      </c>
      <c r="F10" s="16">
        <f t="shared" si="9"/>
        <v>1359000</v>
      </c>
      <c r="G10" s="16">
        <f t="shared" si="9"/>
        <v>1042000</v>
      </c>
      <c r="H10" s="16">
        <f t="shared" si="9"/>
        <v>1586000</v>
      </c>
      <c r="I10" s="16">
        <f t="shared" si="9"/>
        <v>1327000</v>
      </c>
      <c r="J10" s="16">
        <f t="shared" si="9"/>
        <v>1450999.9999999998</v>
      </c>
      <c r="K10" s="16">
        <f t="shared" si="9"/>
        <v>1610000</v>
      </c>
      <c r="L10" s="16">
        <f t="shared" si="9"/>
        <v>678000</v>
      </c>
      <c r="M10" s="11">
        <f t="shared" si="3"/>
        <v>-0.73127229488703926</v>
      </c>
      <c r="N10" s="11">
        <f t="shared" si="4"/>
        <v>3.2464267758385407E-3</v>
      </c>
      <c r="P10"/>
    </row>
    <row r="11" spans="2:16" x14ac:dyDescent="0.25">
      <c r="B11" s="20" t="str">
        <f t="shared" si="1"/>
        <v>Portugal</v>
      </c>
      <c r="C11" s="16">
        <f t="shared" ref="C11:L11" si="10">+C26*C41</f>
        <v>1234000</v>
      </c>
      <c r="D11" s="16">
        <f t="shared" si="10"/>
        <v>1359000</v>
      </c>
      <c r="E11" s="16">
        <f t="shared" si="10"/>
        <v>1392000</v>
      </c>
      <c r="F11" s="16">
        <f t="shared" si="10"/>
        <v>1332000</v>
      </c>
      <c r="G11" s="16">
        <f t="shared" si="10"/>
        <v>1173000</v>
      </c>
      <c r="H11" s="16">
        <f t="shared" si="10"/>
        <v>1639000</v>
      </c>
      <c r="I11" s="16">
        <f t="shared" si="10"/>
        <v>1381000</v>
      </c>
      <c r="J11" s="16">
        <f t="shared" si="10"/>
        <v>1693000</v>
      </c>
      <c r="K11" s="16">
        <f t="shared" si="10"/>
        <v>1304000</v>
      </c>
      <c r="L11" s="16">
        <f t="shared" si="10"/>
        <v>553000</v>
      </c>
      <c r="M11" s="11">
        <f t="shared" si="3"/>
        <v>-0.55186385737439214</v>
      </c>
      <c r="N11" s="11">
        <f t="shared" si="4"/>
        <v>2.6478967655438244E-3</v>
      </c>
      <c r="P11"/>
    </row>
    <row r="12" spans="2:16" x14ac:dyDescent="0.25">
      <c r="B12" s="20" t="str">
        <f t="shared" si="1"/>
        <v>Nueva Zelandia</v>
      </c>
      <c r="C12" s="16">
        <f t="shared" ref="C12:L12" si="11">+C27*C42</f>
        <v>246000</v>
      </c>
      <c r="D12" s="16">
        <f t="shared" si="11"/>
        <v>285000</v>
      </c>
      <c r="E12" s="16">
        <f t="shared" si="11"/>
        <v>254680.85106382979</v>
      </c>
      <c r="F12" s="16">
        <f t="shared" si="11"/>
        <v>490000</v>
      </c>
      <c r="G12" s="16">
        <f t="shared" si="11"/>
        <v>486000</v>
      </c>
      <c r="H12" s="16">
        <f t="shared" si="11"/>
        <v>732000</v>
      </c>
      <c r="I12" s="16">
        <f t="shared" si="11"/>
        <v>527000</v>
      </c>
      <c r="J12" s="16">
        <f t="shared" si="11"/>
        <v>558000</v>
      </c>
      <c r="K12" s="16">
        <f t="shared" si="11"/>
        <v>340000</v>
      </c>
      <c r="L12" s="16">
        <f t="shared" si="11"/>
        <v>402000</v>
      </c>
      <c r="M12" s="11">
        <f t="shared" si="3"/>
        <v>0.63414634146341453</v>
      </c>
      <c r="N12" s="11">
        <f t="shared" si="4"/>
        <v>1.9248725131078073E-3</v>
      </c>
      <c r="P12"/>
    </row>
    <row r="13" spans="2:16" x14ac:dyDescent="0.25">
      <c r="B13" s="20" t="str">
        <f t="shared" si="1"/>
        <v>Australia</v>
      </c>
      <c r="C13" s="16">
        <f t="shared" ref="C13:L13" si="12">+C28*C43</f>
        <v>1649000</v>
      </c>
      <c r="D13" s="16">
        <f t="shared" si="12"/>
        <v>1631000</v>
      </c>
      <c r="E13" s="16">
        <f t="shared" si="12"/>
        <v>1453277.2413793104</v>
      </c>
      <c r="F13" s="16">
        <f t="shared" si="12"/>
        <v>1070000</v>
      </c>
      <c r="G13" s="16">
        <f t="shared" si="12"/>
        <v>1005000</v>
      </c>
      <c r="H13" s="16">
        <f t="shared" si="12"/>
        <v>985000</v>
      </c>
      <c r="I13" s="16">
        <f t="shared" si="12"/>
        <v>1170000</v>
      </c>
      <c r="J13" s="16">
        <f t="shared" si="12"/>
        <v>1050710.6076210092</v>
      </c>
      <c r="K13" s="16">
        <f t="shared" si="12"/>
        <v>1084449.0216271887</v>
      </c>
      <c r="L13" s="16">
        <f t="shared" si="12"/>
        <v>202000</v>
      </c>
      <c r="M13" s="11">
        <f t="shared" si="3"/>
        <v>-0.87750151607034566</v>
      </c>
      <c r="N13" s="11">
        <f t="shared" si="4"/>
        <v>9.6722449663626134E-4</v>
      </c>
      <c r="P13"/>
    </row>
    <row r="14" spans="2:16" x14ac:dyDescent="0.25">
      <c r="B14" s="21" t="s">
        <v>17</v>
      </c>
      <c r="C14" s="17">
        <f>SUM(C4:C13)</f>
        <v>154881000</v>
      </c>
      <c r="D14" s="17">
        <f t="shared" ref="D14:L14" si="13">SUM(D4:D13)</f>
        <v>167104000</v>
      </c>
      <c r="E14" s="17">
        <f t="shared" si="13"/>
        <v>175708958.09244314</v>
      </c>
      <c r="F14" s="17">
        <f t="shared" si="13"/>
        <v>174934000</v>
      </c>
      <c r="G14" s="17">
        <f t="shared" si="13"/>
        <v>183246000</v>
      </c>
      <c r="H14" s="17">
        <f t="shared" si="13"/>
        <v>190288000</v>
      </c>
      <c r="I14" s="17">
        <f t="shared" si="13"/>
        <v>203856000</v>
      </c>
      <c r="J14" s="17">
        <f t="shared" si="13"/>
        <v>203604710.60762101</v>
      </c>
      <c r="K14" s="17">
        <f t="shared" si="13"/>
        <v>180143449.02162719</v>
      </c>
      <c r="L14" s="17">
        <f t="shared" si="13"/>
        <v>208845000</v>
      </c>
      <c r="M14" s="22">
        <f t="shared" si="3"/>
        <v>0.34842233714916615</v>
      </c>
      <c r="N14" s="22">
        <f t="shared" si="4"/>
        <v>1</v>
      </c>
      <c r="P14"/>
    </row>
    <row r="17" spans="2:16" ht="18.75" x14ac:dyDescent="0.3">
      <c r="B17" s="4" t="str">
        <f>CONCATENATE(B1," ","-"," ","VOLUMEN (LITROS)")</f>
        <v>MEXICO - VOLUMEN (LITROS)</v>
      </c>
    </row>
    <row r="18" spans="2:16" ht="30" x14ac:dyDescent="0.25">
      <c r="B18" s="15" t="str">
        <f>CONCATENATE("Principales exportadores a ",B1)</f>
        <v>Principales exportadores a MEXICO</v>
      </c>
      <c r="C18" s="15">
        <v>2012</v>
      </c>
      <c r="D18" s="15">
        <v>2013</v>
      </c>
      <c r="E18" s="15">
        <v>2014</v>
      </c>
      <c r="F18" s="15">
        <v>2015</v>
      </c>
      <c r="G18" s="15">
        <v>2016</v>
      </c>
      <c r="H18" s="15">
        <v>2017</v>
      </c>
      <c r="I18" s="15">
        <v>2018</v>
      </c>
      <c r="J18" s="15">
        <v>2019</v>
      </c>
      <c r="K18" s="15">
        <v>2020</v>
      </c>
      <c r="L18" s="15">
        <v>2021</v>
      </c>
      <c r="M18" s="15" t="s">
        <v>15</v>
      </c>
      <c r="N18" s="12" t="s">
        <v>22</v>
      </c>
    </row>
    <row r="19" spans="2:16" x14ac:dyDescent="0.25">
      <c r="B19" s="20" t="s">
        <v>4</v>
      </c>
      <c r="C19" s="16">
        <v>11157000</v>
      </c>
      <c r="D19" s="16">
        <v>11256000</v>
      </c>
      <c r="E19" s="16">
        <v>12450198.625858838</v>
      </c>
      <c r="F19" s="16">
        <v>14287000</v>
      </c>
      <c r="G19" s="16">
        <v>15416000</v>
      </c>
      <c r="H19" s="16">
        <v>17367000</v>
      </c>
      <c r="I19" s="16">
        <v>17200000</v>
      </c>
      <c r="J19" s="16">
        <v>17493579.242797412</v>
      </c>
      <c r="K19" s="16">
        <v>11391465.719686123</v>
      </c>
      <c r="L19" s="16">
        <v>13528000</v>
      </c>
      <c r="M19" s="11">
        <f>+L19/C19-1</f>
        <v>0.21251232410146104</v>
      </c>
      <c r="N19" s="11">
        <f>+L19/$L$29</f>
        <v>0.26396097560975612</v>
      </c>
      <c r="P19" s="11"/>
    </row>
    <row r="20" spans="2:16" x14ac:dyDescent="0.25">
      <c r="B20" s="20" t="s">
        <v>0</v>
      </c>
      <c r="C20" s="16">
        <v>10517000</v>
      </c>
      <c r="D20" s="16">
        <v>11577000</v>
      </c>
      <c r="E20" s="16">
        <v>10854638.905881325</v>
      </c>
      <c r="F20" s="16">
        <v>12784000</v>
      </c>
      <c r="G20" s="16">
        <v>13453000</v>
      </c>
      <c r="H20" s="16">
        <v>13537000</v>
      </c>
      <c r="I20" s="16">
        <v>14605000</v>
      </c>
      <c r="J20" s="16">
        <v>14151421.028561927</v>
      </c>
      <c r="K20" s="16">
        <v>12945520.309316926</v>
      </c>
      <c r="L20" s="16">
        <v>13021000</v>
      </c>
      <c r="M20" s="11">
        <f t="shared" ref="M20:M29" si="14">+L20/C20-1</f>
        <v>0.23809071027859652</v>
      </c>
      <c r="N20" s="11">
        <f t="shared" ref="N20:N29" si="15">+L20/$L$29</f>
        <v>0.25406829268292686</v>
      </c>
      <c r="P20" s="11"/>
    </row>
    <row r="21" spans="2:16" x14ac:dyDescent="0.25">
      <c r="B21" s="20" t="s">
        <v>3</v>
      </c>
      <c r="C21" s="16">
        <v>5757000</v>
      </c>
      <c r="D21" s="16">
        <v>5602000</v>
      </c>
      <c r="E21" s="16">
        <v>6052000</v>
      </c>
      <c r="F21" s="16">
        <v>5966000</v>
      </c>
      <c r="G21" s="16">
        <v>7633000</v>
      </c>
      <c r="H21" s="16">
        <v>9245000</v>
      </c>
      <c r="I21" s="16">
        <v>9100000</v>
      </c>
      <c r="J21" s="16">
        <v>8576253.27510917</v>
      </c>
      <c r="K21" s="16">
        <v>11867353.71179039</v>
      </c>
      <c r="L21" s="16">
        <v>12397000</v>
      </c>
      <c r="M21" s="11">
        <f t="shared" si="14"/>
        <v>1.1533784957443114</v>
      </c>
      <c r="N21" s="11">
        <f t="shared" si="15"/>
        <v>0.24189268292682928</v>
      </c>
      <c r="P21" s="11"/>
    </row>
    <row r="22" spans="2:16" x14ac:dyDescent="0.25">
      <c r="B22" s="20" t="s">
        <v>1</v>
      </c>
      <c r="C22" s="16">
        <v>4246000</v>
      </c>
      <c r="D22" s="16">
        <v>4935000</v>
      </c>
      <c r="E22" s="16">
        <v>5785000</v>
      </c>
      <c r="F22" s="16">
        <v>5774000</v>
      </c>
      <c r="G22" s="16">
        <v>7494000</v>
      </c>
      <c r="H22" s="16">
        <v>4807000</v>
      </c>
      <c r="I22" s="16">
        <v>5735000</v>
      </c>
      <c r="J22" s="16">
        <v>5333550</v>
      </c>
      <c r="K22" s="16">
        <v>5368758.2704639761</v>
      </c>
      <c r="L22" s="16">
        <v>6098000</v>
      </c>
      <c r="M22" s="11">
        <f t="shared" si="14"/>
        <v>0.43617522373999051</v>
      </c>
      <c r="N22" s="11">
        <f t="shared" si="15"/>
        <v>0.11898536585365854</v>
      </c>
      <c r="P22" s="11"/>
    </row>
    <row r="23" spans="2:16" x14ac:dyDescent="0.25">
      <c r="B23" s="20" t="s">
        <v>8</v>
      </c>
      <c r="C23" s="16">
        <v>1925000</v>
      </c>
      <c r="D23" s="16">
        <v>2160000</v>
      </c>
      <c r="E23" s="16">
        <v>1878379.746835443</v>
      </c>
      <c r="F23" s="16">
        <v>2731000</v>
      </c>
      <c r="G23" s="16">
        <v>2602000</v>
      </c>
      <c r="H23" s="16">
        <v>2876000</v>
      </c>
      <c r="I23" s="16">
        <v>3321000</v>
      </c>
      <c r="J23" s="16">
        <v>3707803.8910505837</v>
      </c>
      <c r="K23" s="16">
        <v>2518963.4241245138</v>
      </c>
      <c r="L23" s="16">
        <v>3819000</v>
      </c>
      <c r="M23" s="11">
        <f t="shared" si="14"/>
        <v>0.98389610389610382</v>
      </c>
      <c r="N23" s="11">
        <f t="shared" si="15"/>
        <v>7.451707317073171E-2</v>
      </c>
      <c r="P23" s="11"/>
    </row>
    <row r="24" spans="2:16" x14ac:dyDescent="0.25">
      <c r="B24" s="20" t="s">
        <v>5</v>
      </c>
      <c r="C24" s="16">
        <v>1692000</v>
      </c>
      <c r="D24" s="16">
        <v>1746000</v>
      </c>
      <c r="E24" s="16">
        <v>1775000</v>
      </c>
      <c r="F24" s="16">
        <v>1991000</v>
      </c>
      <c r="G24" s="16">
        <v>1731000</v>
      </c>
      <c r="H24" s="16">
        <v>1913000</v>
      </c>
      <c r="I24" s="16">
        <v>1801000</v>
      </c>
      <c r="J24" s="16">
        <v>2024792.8994082841</v>
      </c>
      <c r="K24" s="16">
        <v>1625162.7218934912</v>
      </c>
      <c r="L24" s="16">
        <v>1991000</v>
      </c>
      <c r="M24" s="11">
        <f t="shared" si="14"/>
        <v>0.17671394799054374</v>
      </c>
      <c r="N24" s="11">
        <f t="shared" si="15"/>
        <v>3.8848780487804879E-2</v>
      </c>
      <c r="P24" s="11"/>
    </row>
    <row r="25" spans="2:16" x14ac:dyDescent="0.25">
      <c r="B25" s="20" t="s">
        <v>10</v>
      </c>
      <c r="C25" s="16">
        <v>828000</v>
      </c>
      <c r="D25" s="16">
        <v>615000</v>
      </c>
      <c r="E25" s="16">
        <v>657413.79310344823</v>
      </c>
      <c r="F25" s="16">
        <v>482000</v>
      </c>
      <c r="G25" s="16">
        <v>351000</v>
      </c>
      <c r="H25" s="16">
        <v>593000</v>
      </c>
      <c r="I25" s="16">
        <v>430000</v>
      </c>
      <c r="J25" s="16">
        <v>345025.55366269167</v>
      </c>
      <c r="K25" s="16">
        <v>475417.37649063038</v>
      </c>
      <c r="L25" s="16">
        <v>199000</v>
      </c>
      <c r="M25" s="11">
        <f t="shared" si="14"/>
        <v>-0.75966183574879231</v>
      </c>
      <c r="N25" s="11">
        <f t="shared" si="15"/>
        <v>3.8829268292682926E-3</v>
      </c>
      <c r="P25" s="11"/>
    </row>
    <row r="26" spans="2:16" x14ac:dyDescent="0.25">
      <c r="B26" s="20" t="s">
        <v>2</v>
      </c>
      <c r="C26" s="16">
        <v>171000</v>
      </c>
      <c r="D26" s="16">
        <v>179000</v>
      </c>
      <c r="E26" s="16">
        <v>159821.42857142858</v>
      </c>
      <c r="F26" s="16">
        <v>203000</v>
      </c>
      <c r="G26" s="16">
        <v>172000</v>
      </c>
      <c r="H26" s="16">
        <v>275000</v>
      </c>
      <c r="I26" s="16">
        <v>209000</v>
      </c>
      <c r="J26" s="16">
        <v>263832.69961977185</v>
      </c>
      <c r="K26" s="16">
        <v>216946.7680608365</v>
      </c>
      <c r="L26" s="16">
        <v>113000</v>
      </c>
      <c r="M26" s="11">
        <f t="shared" si="14"/>
        <v>-0.33918128654970758</v>
      </c>
      <c r="N26" s="11">
        <f t="shared" si="15"/>
        <v>2.2048780487804879E-3</v>
      </c>
      <c r="P26" s="11"/>
    </row>
    <row r="27" spans="2:16" x14ac:dyDescent="0.25">
      <c r="B27" s="20" t="s">
        <v>11</v>
      </c>
      <c r="C27" s="16">
        <v>27000</v>
      </c>
      <c r="D27" s="16">
        <v>33000</v>
      </c>
      <c r="E27" s="16">
        <v>28111.111111111109</v>
      </c>
      <c r="F27" s="16">
        <v>54000</v>
      </c>
      <c r="G27" s="16">
        <v>67000</v>
      </c>
      <c r="H27" s="16">
        <v>95000</v>
      </c>
      <c r="I27" s="16">
        <v>69000</v>
      </c>
      <c r="J27" s="16">
        <v>128033.33333333333</v>
      </c>
      <c r="K27" s="16">
        <v>78200</v>
      </c>
      <c r="L27" s="16">
        <v>55000</v>
      </c>
      <c r="M27" s="11">
        <f t="shared" si="14"/>
        <v>1.0370370370370372</v>
      </c>
      <c r="N27" s="11">
        <f t="shared" si="15"/>
        <v>1.0731707317073172E-3</v>
      </c>
      <c r="P27" s="11"/>
    </row>
    <row r="28" spans="2:16" x14ac:dyDescent="0.25">
      <c r="B28" s="20" t="s">
        <v>9</v>
      </c>
      <c r="C28" s="16">
        <v>358000</v>
      </c>
      <c r="D28" s="16">
        <v>353000</v>
      </c>
      <c r="E28" s="16">
        <v>329466.66666666663</v>
      </c>
      <c r="F28" s="16">
        <v>228000</v>
      </c>
      <c r="G28" s="16">
        <v>219000</v>
      </c>
      <c r="H28" s="16">
        <v>291000</v>
      </c>
      <c r="I28" s="16">
        <v>248000</v>
      </c>
      <c r="J28" s="16">
        <v>145882.35294117648</v>
      </c>
      <c r="K28" s="16">
        <v>175058.82352941175</v>
      </c>
      <c r="L28" s="16">
        <v>29000</v>
      </c>
      <c r="M28" s="11">
        <f t="shared" si="14"/>
        <v>-0.91899441340782118</v>
      </c>
      <c r="N28" s="11">
        <f t="shared" si="15"/>
        <v>5.6585365853658535E-4</v>
      </c>
      <c r="P28" s="11"/>
    </row>
    <row r="29" spans="2:16" x14ac:dyDescent="0.25">
      <c r="B29" s="21" t="s">
        <v>17</v>
      </c>
      <c r="C29" s="17">
        <f>SUM(C19:C28)</f>
        <v>36678000</v>
      </c>
      <c r="D29" s="17">
        <f t="shared" ref="D29:L29" si="16">SUM(D19:D28)</f>
        <v>38456000</v>
      </c>
      <c r="E29" s="17">
        <f t="shared" si="16"/>
        <v>39970030.27802825</v>
      </c>
      <c r="F29" s="17">
        <f t="shared" si="16"/>
        <v>44500000</v>
      </c>
      <c r="G29" s="17">
        <f t="shared" si="16"/>
        <v>49138000</v>
      </c>
      <c r="H29" s="17">
        <f t="shared" si="16"/>
        <v>50999000</v>
      </c>
      <c r="I29" s="17">
        <f t="shared" si="16"/>
        <v>52718000</v>
      </c>
      <c r="J29" s="17">
        <f t="shared" si="16"/>
        <v>52170174.276484355</v>
      </c>
      <c r="K29" s="17">
        <f t="shared" si="16"/>
        <v>46662847.125356294</v>
      </c>
      <c r="L29" s="17">
        <f t="shared" si="16"/>
        <v>51250000</v>
      </c>
      <c r="M29" s="22">
        <f t="shared" si="14"/>
        <v>0.39729538142755882</v>
      </c>
      <c r="N29" s="22">
        <f t="shared" si="15"/>
        <v>1</v>
      </c>
      <c r="P29" s="11"/>
    </row>
    <row r="32" spans="2:16" ht="18.75" x14ac:dyDescent="0.3">
      <c r="B32" s="4" t="str">
        <f>CONCATENATE(B1," ","-"," ","PRECIO PROMEDIO (U$S/LITRO)")</f>
        <v>MEXICO - PRECIO PROMEDIO (U$S/LITRO)</v>
      </c>
    </row>
    <row r="33" spans="2:13" ht="25.5" x14ac:dyDescent="0.25">
      <c r="B33" s="15" t="str">
        <f>+B18</f>
        <v>Principales exportadores a MEXICO</v>
      </c>
      <c r="C33" s="15">
        <v>2012</v>
      </c>
      <c r="D33" s="15">
        <v>2013</v>
      </c>
      <c r="E33" s="15">
        <v>2014</v>
      </c>
      <c r="F33" s="15">
        <v>2015</v>
      </c>
      <c r="G33" s="15">
        <v>2016</v>
      </c>
      <c r="H33" s="15">
        <v>2017</v>
      </c>
      <c r="I33" s="15">
        <v>2018</v>
      </c>
      <c r="J33" s="15">
        <v>2019</v>
      </c>
      <c r="K33" s="15">
        <v>2020</v>
      </c>
      <c r="L33" s="15">
        <v>2021</v>
      </c>
      <c r="M33" s="15" t="s">
        <v>15</v>
      </c>
    </row>
    <row r="34" spans="2:13" x14ac:dyDescent="0.25">
      <c r="B34" s="20" t="str">
        <f>+B19</f>
        <v>España</v>
      </c>
      <c r="C34" s="18">
        <v>5.0095903916823517</v>
      </c>
      <c r="D34" s="18">
        <v>5.2957533759772568</v>
      </c>
      <c r="E34" s="18">
        <v>5.222326322164589</v>
      </c>
      <c r="F34" s="18">
        <v>4.3122418982291597</v>
      </c>
      <c r="G34" s="18">
        <v>3.9614037363777892</v>
      </c>
      <c r="H34" s="18">
        <v>3.7741694017389302</v>
      </c>
      <c r="I34" s="18">
        <v>4.1378488372093027</v>
      </c>
      <c r="J34" s="18">
        <v>3.9966663785392198</v>
      </c>
      <c r="K34" s="18">
        <v>4.759352425237676</v>
      </c>
      <c r="L34" s="18">
        <v>4.9553518628030755</v>
      </c>
      <c r="M34" s="11">
        <f>+L34/C34-1</f>
        <v>-1.0826938858979562E-2</v>
      </c>
    </row>
    <row r="35" spans="2:13" x14ac:dyDescent="0.25">
      <c r="B35" s="20" t="str">
        <f t="shared" ref="B35:B43" si="17">+B20</f>
        <v>Chile</v>
      </c>
      <c r="C35" s="18">
        <v>3.1436721498526197</v>
      </c>
      <c r="D35" s="18">
        <v>3.1226569923123435</v>
      </c>
      <c r="E35" s="18">
        <v>3.1432643956044859</v>
      </c>
      <c r="F35" s="18">
        <v>2.8923654568210262</v>
      </c>
      <c r="G35" s="18">
        <v>2.7926113134616815</v>
      </c>
      <c r="H35" s="18">
        <v>2.8789244293418039</v>
      </c>
      <c r="I35" s="18">
        <v>2.8460116398493667</v>
      </c>
      <c r="J35" s="18">
        <v>2.8839506589217301</v>
      </c>
      <c r="K35" s="18">
        <v>2.7067278226570481</v>
      </c>
      <c r="L35" s="18">
        <v>2.7148452499808005</v>
      </c>
      <c r="M35" s="11">
        <f t="shared" ref="M35:M44" si="18">+L35/C35-1</f>
        <v>-0.13640954890665791</v>
      </c>
    </row>
    <row r="36" spans="2:13" x14ac:dyDescent="0.25">
      <c r="B36" s="20" t="str">
        <f t="shared" si="17"/>
        <v>Italia</v>
      </c>
      <c r="C36" s="18">
        <v>3.139308667708876</v>
      </c>
      <c r="D36" s="18">
        <v>3.4550160656908249</v>
      </c>
      <c r="E36" s="18">
        <v>3.5902181097157966</v>
      </c>
      <c r="F36" s="18">
        <v>3.2686892390211195</v>
      </c>
      <c r="G36" s="18">
        <v>3.0403511070352418</v>
      </c>
      <c r="H36" s="18">
        <v>3.0034613304488911</v>
      </c>
      <c r="I36" s="18">
        <v>3.1513186813186813</v>
      </c>
      <c r="J36" s="18">
        <v>3.4867207206656747</v>
      </c>
      <c r="K36" s="18">
        <v>3.2489972858644176</v>
      </c>
      <c r="L36" s="18">
        <v>3.2899895135919981</v>
      </c>
      <c r="M36" s="11">
        <f t="shared" si="18"/>
        <v>4.7998098254254051E-2</v>
      </c>
    </row>
    <row r="37" spans="2:13" x14ac:dyDescent="0.25">
      <c r="B37" s="20" t="str">
        <f t="shared" si="17"/>
        <v>Argentina</v>
      </c>
      <c r="C37" s="18">
        <v>4.1269430051813467</v>
      </c>
      <c r="D37" s="18">
        <v>4.0826747720364738</v>
      </c>
      <c r="E37" s="18">
        <v>3.8399308556611929</v>
      </c>
      <c r="F37" s="18">
        <v>3.9076896432282648</v>
      </c>
      <c r="G37" s="18">
        <v>3.7353883106485188</v>
      </c>
      <c r="H37" s="18">
        <v>4.0819638027876017</v>
      </c>
      <c r="I37" s="18">
        <v>3.9143853530950303</v>
      </c>
      <c r="J37" s="18">
        <v>3.8741551124485567</v>
      </c>
      <c r="K37" s="18">
        <v>3.5158967956977336</v>
      </c>
      <c r="L37" s="18">
        <v>3.611675959330928</v>
      </c>
      <c r="M37" s="11">
        <f t="shared" si="18"/>
        <v>-0.12485441286770971</v>
      </c>
    </row>
    <row r="38" spans="2:13" x14ac:dyDescent="0.25">
      <c r="B38" s="20" t="str">
        <f t="shared" si="17"/>
        <v>Estados Unidos de América</v>
      </c>
      <c r="C38" s="18">
        <v>4.745974025974026</v>
      </c>
      <c r="D38" s="18">
        <v>4.9490740740740744</v>
      </c>
      <c r="E38" s="18">
        <v>6.5141247506604136</v>
      </c>
      <c r="F38" s="18">
        <v>5.9864518491395096</v>
      </c>
      <c r="G38" s="18">
        <v>5.9473481936971559</v>
      </c>
      <c r="H38" s="18">
        <v>5.8459666203059806</v>
      </c>
      <c r="I38" s="18">
        <v>5.6844323998795545</v>
      </c>
      <c r="J38" s="18">
        <v>5.4158743531363438</v>
      </c>
      <c r="K38" s="18">
        <v>6.6348720429748758</v>
      </c>
      <c r="L38" s="18">
        <v>6.587588373919874</v>
      </c>
      <c r="M38" s="11">
        <f t="shared" si="18"/>
        <v>0.38803717379550751</v>
      </c>
    </row>
    <row r="39" spans="2:13" x14ac:dyDescent="0.25">
      <c r="B39" s="20" t="str">
        <f t="shared" si="17"/>
        <v>Francia</v>
      </c>
      <c r="C39" s="18">
        <v>9.1861702127659566</v>
      </c>
      <c r="D39" s="18">
        <v>9.074455899198167</v>
      </c>
      <c r="E39" s="18">
        <v>8.5070422535211261</v>
      </c>
      <c r="F39" s="18">
        <v>6.8734304369663484</v>
      </c>
      <c r="G39" s="18">
        <v>8.2189485846331607</v>
      </c>
      <c r="H39" s="18">
        <v>8.6910611604809205</v>
      </c>
      <c r="I39" s="18">
        <v>9.2781787895613554</v>
      </c>
      <c r="J39" s="18">
        <v>8.6315000438352953</v>
      </c>
      <c r="K39" s="18">
        <v>7.631851157371587</v>
      </c>
      <c r="L39" s="18">
        <v>8.3656454043194373</v>
      </c>
      <c r="M39" s="11">
        <f t="shared" si="18"/>
        <v>-8.932175100633799E-2</v>
      </c>
    </row>
    <row r="40" spans="2:13" x14ac:dyDescent="0.25">
      <c r="B40" s="20" t="str">
        <f t="shared" si="17"/>
        <v>Alemania</v>
      </c>
      <c r="C40" s="18">
        <v>3.0471014492753623</v>
      </c>
      <c r="D40" s="18">
        <v>3.3040650406504066</v>
      </c>
      <c r="E40" s="18">
        <v>3.3357985837922897</v>
      </c>
      <c r="F40" s="18">
        <v>2.8195020746887969</v>
      </c>
      <c r="G40" s="18">
        <v>2.9686609686609686</v>
      </c>
      <c r="H40" s="18">
        <v>2.6745362563237776</v>
      </c>
      <c r="I40" s="18">
        <v>3.0860465116279068</v>
      </c>
      <c r="J40" s="18">
        <v>4.2054856070705569</v>
      </c>
      <c r="K40" s="18">
        <v>3.3864980112516569</v>
      </c>
      <c r="L40" s="18">
        <v>3.4070351758793969</v>
      </c>
      <c r="M40" s="11">
        <f t="shared" si="18"/>
        <v>0.11812331574638946</v>
      </c>
    </row>
    <row r="41" spans="2:13" x14ac:dyDescent="0.25">
      <c r="B41" s="20" t="str">
        <f t="shared" si="17"/>
        <v>Portugal</v>
      </c>
      <c r="C41" s="18">
        <v>7.2163742690058479</v>
      </c>
      <c r="D41" s="18">
        <v>7.5921787709497206</v>
      </c>
      <c r="E41" s="18">
        <v>8.7097206703910608</v>
      </c>
      <c r="F41" s="18">
        <v>6.5615763546798034</v>
      </c>
      <c r="G41" s="18">
        <v>6.8197674418604652</v>
      </c>
      <c r="H41" s="18">
        <v>5.96</v>
      </c>
      <c r="I41" s="18">
        <v>6.6076555023923449</v>
      </c>
      <c r="J41" s="18">
        <v>6.4169452931342601</v>
      </c>
      <c r="K41" s="18">
        <v>6.0106910633226418</v>
      </c>
      <c r="L41" s="18">
        <v>4.8938053097345131</v>
      </c>
      <c r="M41" s="11">
        <f t="shared" si="18"/>
        <v>-0.32184707620372632</v>
      </c>
    </row>
    <row r="42" spans="2:13" x14ac:dyDescent="0.25">
      <c r="B42" s="20" t="str">
        <f t="shared" si="17"/>
        <v>Nueva Zelandia</v>
      </c>
      <c r="C42" s="18">
        <v>9.1111111111111107</v>
      </c>
      <c r="D42" s="18">
        <v>8.6363636363636367</v>
      </c>
      <c r="E42" s="18">
        <v>9.0597931208477007</v>
      </c>
      <c r="F42" s="18">
        <v>9.0740740740740744</v>
      </c>
      <c r="G42" s="18">
        <v>7.2537313432835822</v>
      </c>
      <c r="H42" s="18">
        <v>7.7052631578947368</v>
      </c>
      <c r="I42" s="18">
        <v>7.63768115942029</v>
      </c>
      <c r="J42" s="18">
        <v>4.3582400416558187</v>
      </c>
      <c r="K42" s="18">
        <v>4.3478260869565215</v>
      </c>
      <c r="L42" s="18">
        <v>7.3090909090909095</v>
      </c>
      <c r="M42" s="11">
        <f t="shared" si="18"/>
        <v>-0.19778270509977813</v>
      </c>
    </row>
    <row r="43" spans="2:13" x14ac:dyDescent="0.25">
      <c r="B43" s="20" t="str">
        <f t="shared" si="17"/>
        <v>Australia</v>
      </c>
      <c r="C43" s="18">
        <v>4.6061452513966481</v>
      </c>
      <c r="D43" s="18">
        <v>4.620396600566572</v>
      </c>
      <c r="E43" s="18">
        <v>4.4109993162059205</v>
      </c>
      <c r="F43" s="18">
        <v>4.692982456140351</v>
      </c>
      <c r="G43" s="18">
        <v>4.5890410958904111</v>
      </c>
      <c r="H43" s="18">
        <v>3.3848797250859106</v>
      </c>
      <c r="I43" s="18">
        <v>4.717741935483871</v>
      </c>
      <c r="J43" s="18">
        <v>7.2024517457891761</v>
      </c>
      <c r="K43" s="18">
        <v>6.1947692767682154</v>
      </c>
      <c r="L43" s="18">
        <v>6.9655172413793105</v>
      </c>
      <c r="M43" s="11">
        <f t="shared" si="18"/>
        <v>0.51222266368331915</v>
      </c>
    </row>
    <row r="44" spans="2:13" x14ac:dyDescent="0.25">
      <c r="B44" s="21" t="s">
        <v>17</v>
      </c>
      <c r="C44" s="19">
        <v>4.2227220677245212</v>
      </c>
      <c r="D44" s="19">
        <v>4.345329727480757</v>
      </c>
      <c r="E44" s="19">
        <v>4.3960176379708988</v>
      </c>
      <c r="F44" s="19">
        <v>3.9311011235955058</v>
      </c>
      <c r="G44" s="19">
        <v>3.7292116081240589</v>
      </c>
      <c r="H44" s="19">
        <v>3.7312104158905077</v>
      </c>
      <c r="I44" s="19">
        <v>3.8669145263477369</v>
      </c>
      <c r="J44" s="19">
        <v>3.9027032865289013</v>
      </c>
      <c r="K44" s="19">
        <v>3.8605327389836526</v>
      </c>
      <c r="L44" s="19">
        <v>4.0750243902439021</v>
      </c>
      <c r="M44" s="22">
        <f t="shared" si="18"/>
        <v>-3.4976888156934338E-2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4"/>
  <sheetViews>
    <sheetView topLeftCell="C31" workbookViewId="0">
      <selection activeCell="N3" sqref="N3"/>
    </sheetView>
  </sheetViews>
  <sheetFormatPr baseColWidth="10" defaultColWidth="10.85546875" defaultRowHeight="15" x14ac:dyDescent="0.25"/>
  <cols>
    <col min="1" max="1" width="5.42578125" style="3" customWidth="1"/>
    <col min="2" max="2" width="29.42578125" style="3" customWidth="1"/>
    <col min="3" max="3" width="15.7109375" style="14" bestFit="1" customWidth="1"/>
    <col min="4" max="12" width="12.28515625" style="14" bestFit="1" customWidth="1"/>
    <col min="13" max="14" width="14.42578125" style="3" customWidth="1"/>
    <col min="15" max="15" width="10.85546875" style="3"/>
    <col min="16" max="16" width="16.7109375" style="3" customWidth="1"/>
    <col min="17" max="16384" width="10.85546875" style="3"/>
  </cols>
  <sheetData>
    <row r="1" spans="2:16" ht="21" x14ac:dyDescent="0.35">
      <c r="B1" s="2" t="s">
        <v>18</v>
      </c>
    </row>
    <row r="2" spans="2:16" ht="18.75" x14ac:dyDescent="0.3">
      <c r="B2" s="4" t="str">
        <f>CONCATENATE(B1," ","-"," ","VALOR (U$S)")</f>
        <v>UK - VALOR (U$S)</v>
      </c>
    </row>
    <row r="3" spans="2:16" ht="30" x14ac:dyDescent="0.25">
      <c r="B3" s="15" t="str">
        <f>+B33</f>
        <v>Principales exportadores a UK</v>
      </c>
      <c r="C3" s="15">
        <v>2012</v>
      </c>
      <c r="D3" s="15">
        <v>2013</v>
      </c>
      <c r="E3" s="15">
        <v>2014</v>
      </c>
      <c r="F3" s="15">
        <v>2015</v>
      </c>
      <c r="G3" s="15">
        <v>2016</v>
      </c>
      <c r="H3" s="15">
        <v>2017</v>
      </c>
      <c r="I3" s="15">
        <v>2018</v>
      </c>
      <c r="J3" s="15">
        <v>2019</v>
      </c>
      <c r="K3" s="15">
        <v>2020</v>
      </c>
      <c r="L3" s="15">
        <v>2021</v>
      </c>
      <c r="M3" s="15" t="s">
        <v>15</v>
      </c>
      <c r="N3" s="12" t="s">
        <v>22</v>
      </c>
      <c r="P3"/>
    </row>
    <row r="4" spans="2:16" x14ac:dyDescent="0.25">
      <c r="B4" s="20" t="str">
        <f>+B19</f>
        <v>Francia</v>
      </c>
      <c r="C4" s="16">
        <v>1325837000</v>
      </c>
      <c r="D4" s="16">
        <v>1264374000</v>
      </c>
      <c r="E4" s="16">
        <v>1058714000</v>
      </c>
      <c r="F4" s="16">
        <v>914361000</v>
      </c>
      <c r="G4" s="16">
        <v>786190000</v>
      </c>
      <c r="H4" s="16">
        <v>842869000</v>
      </c>
      <c r="I4" s="16">
        <v>900647000</v>
      </c>
      <c r="J4" s="16">
        <v>965100000</v>
      </c>
      <c r="K4" s="16">
        <v>928777000</v>
      </c>
      <c r="L4" s="16">
        <v>1014551000</v>
      </c>
      <c r="M4" s="11">
        <f>+L4/C4-1</f>
        <v>-0.23478451725212068</v>
      </c>
      <c r="N4" s="11">
        <f>+L4/$L$14</f>
        <v>0.36867907963140484</v>
      </c>
      <c r="P4"/>
    </row>
    <row r="5" spans="2:16" x14ac:dyDescent="0.25">
      <c r="B5" s="20" t="str">
        <f t="shared" ref="B5:B13" si="0">+B20</f>
        <v>Italia</v>
      </c>
      <c r="C5" s="16">
        <v>610244000</v>
      </c>
      <c r="D5" s="16">
        <v>632802000</v>
      </c>
      <c r="E5" s="16">
        <v>669020000</v>
      </c>
      <c r="F5" s="16">
        <v>584709000</v>
      </c>
      <c r="G5" s="16">
        <v>526033000</v>
      </c>
      <c r="H5" s="16">
        <v>462937000</v>
      </c>
      <c r="I5" s="16">
        <v>484169000</v>
      </c>
      <c r="J5" s="16">
        <v>485792000</v>
      </c>
      <c r="K5" s="16">
        <v>456759000</v>
      </c>
      <c r="L5" s="16">
        <v>486078000</v>
      </c>
      <c r="M5" s="11">
        <f t="shared" ref="M5:M14" si="1">+L5/C5-1</f>
        <v>-0.20346943189937139</v>
      </c>
      <c r="N5" s="11">
        <f t="shared" ref="N5:N14" si="2">+L5/$L$14</f>
        <v>0.17663655121238264</v>
      </c>
      <c r="P5"/>
    </row>
    <row r="6" spans="2:16" x14ac:dyDescent="0.25">
      <c r="B6" s="20" t="str">
        <f t="shared" si="0"/>
        <v>España</v>
      </c>
      <c r="C6" s="16">
        <v>295135000</v>
      </c>
      <c r="D6" s="16">
        <v>316602000</v>
      </c>
      <c r="E6" s="16">
        <v>329130000</v>
      </c>
      <c r="F6" s="16">
        <v>295068000</v>
      </c>
      <c r="G6" s="16">
        <v>248325000</v>
      </c>
      <c r="H6" s="16">
        <v>253969000</v>
      </c>
      <c r="I6" s="16">
        <v>275725000</v>
      </c>
      <c r="J6" s="16">
        <v>262716000</v>
      </c>
      <c r="K6" s="16">
        <v>286682000</v>
      </c>
      <c r="L6" s="16">
        <v>311080000</v>
      </c>
      <c r="M6" s="11">
        <f t="shared" si="1"/>
        <v>5.4026123638335033E-2</v>
      </c>
      <c r="N6" s="11">
        <f t="shared" si="2"/>
        <v>0.11304378793351683</v>
      </c>
      <c r="P6"/>
    </row>
    <row r="7" spans="2:16" x14ac:dyDescent="0.25">
      <c r="B7" s="20" t="str">
        <f t="shared" si="0"/>
        <v>Chile</v>
      </c>
      <c r="C7" s="16">
        <v>254490000</v>
      </c>
      <c r="D7" s="16">
        <v>231954000</v>
      </c>
      <c r="E7" s="16">
        <v>224623000</v>
      </c>
      <c r="F7" s="16">
        <v>210818000</v>
      </c>
      <c r="G7" s="16">
        <v>190927000</v>
      </c>
      <c r="H7" s="16">
        <v>171745000</v>
      </c>
      <c r="I7" s="16">
        <v>183003000</v>
      </c>
      <c r="J7" s="16">
        <v>167661000</v>
      </c>
      <c r="K7" s="16">
        <v>191474000</v>
      </c>
      <c r="L7" s="16">
        <v>200017000</v>
      </c>
      <c r="M7" s="11">
        <f t="shared" si="1"/>
        <v>-0.21404770324963651</v>
      </c>
      <c r="N7" s="11">
        <f t="shared" si="2"/>
        <v>7.2684452009445275E-2</v>
      </c>
      <c r="P7"/>
    </row>
    <row r="8" spans="2:16" x14ac:dyDescent="0.25">
      <c r="B8" s="20" t="str">
        <f t="shared" si="0"/>
        <v>Australia</v>
      </c>
      <c r="C8" s="16">
        <v>218731000</v>
      </c>
      <c r="D8" s="16">
        <v>193850000</v>
      </c>
      <c r="E8" s="16">
        <v>157921000</v>
      </c>
      <c r="F8" s="16">
        <v>144108000</v>
      </c>
      <c r="G8" s="16">
        <v>126908000</v>
      </c>
      <c r="H8" s="16">
        <v>133386000</v>
      </c>
      <c r="I8" s="16">
        <v>131373000</v>
      </c>
      <c r="J8" s="16">
        <v>110523000</v>
      </c>
      <c r="K8" s="16">
        <v>138076000</v>
      </c>
      <c r="L8" s="16">
        <v>137235000</v>
      </c>
      <c r="M8" s="11">
        <f t="shared" si="1"/>
        <v>-0.37258550456953976</v>
      </c>
      <c r="N8" s="11">
        <f t="shared" si="2"/>
        <v>4.987001490631407E-2</v>
      </c>
      <c r="P8"/>
    </row>
    <row r="9" spans="2:16" x14ac:dyDescent="0.25">
      <c r="B9" s="20" t="str">
        <f t="shared" si="0"/>
        <v>Sudáfrica</v>
      </c>
      <c r="C9" s="16">
        <v>82178000</v>
      </c>
      <c r="D9" s="16">
        <v>99219000</v>
      </c>
      <c r="E9" s="16">
        <v>96511000</v>
      </c>
      <c r="F9" s="16">
        <v>85194000</v>
      </c>
      <c r="G9" s="16">
        <v>72942000</v>
      </c>
      <c r="H9" s="16">
        <v>79021000</v>
      </c>
      <c r="I9" s="16">
        <v>92755000</v>
      </c>
      <c r="J9" s="16">
        <v>86663000</v>
      </c>
      <c r="K9" s="16">
        <v>89510000</v>
      </c>
      <c r="L9" s="16">
        <v>121392000</v>
      </c>
      <c r="M9" s="11">
        <f t="shared" si="1"/>
        <v>0.47718367446275156</v>
      </c>
      <c r="N9" s="11">
        <f t="shared" si="2"/>
        <v>4.4112805403193629E-2</v>
      </c>
      <c r="P9"/>
    </row>
    <row r="10" spans="2:16" x14ac:dyDescent="0.25">
      <c r="B10" s="20" t="str">
        <f t="shared" si="0"/>
        <v>Nueva Zelandia</v>
      </c>
      <c r="C10" s="16">
        <v>208700000</v>
      </c>
      <c r="D10" s="16">
        <v>201484000</v>
      </c>
      <c r="E10" s="16">
        <v>242443000</v>
      </c>
      <c r="F10" s="16">
        <v>234139000</v>
      </c>
      <c r="G10" s="16">
        <v>212356000</v>
      </c>
      <c r="H10" s="16">
        <v>225941000</v>
      </c>
      <c r="I10" s="16">
        <v>211190000</v>
      </c>
      <c r="J10" s="16">
        <v>205223000</v>
      </c>
      <c r="K10" s="16">
        <v>222995000</v>
      </c>
      <c r="L10" s="16">
        <v>185652000</v>
      </c>
      <c r="M10" s="11">
        <f t="shared" si="1"/>
        <v>-0.11043603258265455</v>
      </c>
      <c r="N10" s="11">
        <f t="shared" si="2"/>
        <v>6.7464334953816596E-2</v>
      </c>
      <c r="P10"/>
    </row>
    <row r="11" spans="2:16" x14ac:dyDescent="0.25">
      <c r="B11" s="20" t="str">
        <f t="shared" si="0"/>
        <v>Argentina</v>
      </c>
      <c r="C11" s="16">
        <v>52056000</v>
      </c>
      <c r="D11" s="16">
        <v>58471000</v>
      </c>
      <c r="E11" s="16">
        <v>67526000</v>
      </c>
      <c r="F11" s="16">
        <v>78283000</v>
      </c>
      <c r="G11" s="16">
        <v>83765000</v>
      </c>
      <c r="H11" s="16">
        <v>91948000</v>
      </c>
      <c r="I11" s="16">
        <v>94290000</v>
      </c>
      <c r="J11" s="16">
        <v>102875000</v>
      </c>
      <c r="K11" s="16">
        <v>102793000</v>
      </c>
      <c r="L11" s="16">
        <v>105760000</v>
      </c>
      <c r="M11" s="11">
        <f t="shared" si="1"/>
        <v>1.0316582142308284</v>
      </c>
      <c r="N11" s="11">
        <f t="shared" si="2"/>
        <v>3.8432271479518901E-2</v>
      </c>
      <c r="P11"/>
    </row>
    <row r="12" spans="2:16" x14ac:dyDescent="0.25">
      <c r="B12" s="20" t="str">
        <f t="shared" si="0"/>
        <v>Portugal</v>
      </c>
      <c r="C12" s="16">
        <v>96049000</v>
      </c>
      <c r="D12" s="16">
        <v>93419000</v>
      </c>
      <c r="E12" s="16">
        <v>98967000</v>
      </c>
      <c r="F12" s="16">
        <v>81838000</v>
      </c>
      <c r="G12" s="16">
        <v>77197000</v>
      </c>
      <c r="H12" s="16">
        <v>70712000</v>
      </c>
      <c r="I12" s="16">
        <v>73472000</v>
      </c>
      <c r="J12" s="16">
        <v>81846000</v>
      </c>
      <c r="K12" s="16">
        <v>90558000</v>
      </c>
      <c r="L12" s="16">
        <v>118405000</v>
      </c>
      <c r="M12" s="11">
        <f t="shared" si="1"/>
        <v>0.23275619735759867</v>
      </c>
      <c r="N12" s="11">
        <f t="shared" si="2"/>
        <v>4.3027355375684903E-2</v>
      </c>
      <c r="P12"/>
    </row>
    <row r="13" spans="2:16" x14ac:dyDescent="0.25">
      <c r="B13" s="20" t="str">
        <f t="shared" si="0"/>
        <v>Países Bajos</v>
      </c>
      <c r="C13" s="16">
        <v>8701000</v>
      </c>
      <c r="D13" s="16">
        <v>8846000</v>
      </c>
      <c r="E13" s="16">
        <v>16047000</v>
      </c>
      <c r="F13" s="16">
        <v>10784000</v>
      </c>
      <c r="G13" s="16">
        <v>12286000</v>
      </c>
      <c r="H13" s="16">
        <v>13575000</v>
      </c>
      <c r="I13" s="16">
        <v>12849000</v>
      </c>
      <c r="J13" s="16">
        <v>14616000</v>
      </c>
      <c r="K13" s="16">
        <v>14737000</v>
      </c>
      <c r="L13" s="16">
        <v>71684000</v>
      </c>
      <c r="M13" s="11">
        <f t="shared" si="1"/>
        <v>7.2385932651419385</v>
      </c>
      <c r="N13" s="11">
        <f t="shared" si="2"/>
        <v>2.6049347094722321E-2</v>
      </c>
      <c r="P13"/>
    </row>
    <row r="14" spans="2:16" x14ac:dyDescent="0.25">
      <c r="B14" s="21" t="s">
        <v>17</v>
      </c>
      <c r="C14" s="17">
        <f>SUM(C4:C13)</f>
        <v>3152121000</v>
      </c>
      <c r="D14" s="17">
        <f t="shared" ref="D14:L14" si="3">SUM(D4:D13)</f>
        <v>3101021000</v>
      </c>
      <c r="E14" s="17">
        <f t="shared" si="3"/>
        <v>2960902000</v>
      </c>
      <c r="F14" s="17">
        <f t="shared" si="3"/>
        <v>2639302000</v>
      </c>
      <c r="G14" s="17">
        <f t="shared" si="3"/>
        <v>2336929000</v>
      </c>
      <c r="H14" s="17">
        <f t="shared" si="3"/>
        <v>2346103000</v>
      </c>
      <c r="I14" s="17">
        <f t="shared" si="3"/>
        <v>2459473000</v>
      </c>
      <c r="J14" s="17">
        <f t="shared" si="3"/>
        <v>2483015000</v>
      </c>
      <c r="K14" s="17">
        <f t="shared" si="3"/>
        <v>2522361000</v>
      </c>
      <c r="L14" s="17">
        <f t="shared" si="3"/>
        <v>2751854000</v>
      </c>
      <c r="M14" s="22">
        <f t="shared" si="1"/>
        <v>-0.12698338674181608</v>
      </c>
      <c r="N14" s="22">
        <f t="shared" si="2"/>
        <v>1</v>
      </c>
      <c r="P14"/>
    </row>
    <row r="17" spans="2:16" ht="18.75" x14ac:dyDescent="0.3">
      <c r="B17" s="4" t="str">
        <f>CONCATENATE(B1," ","-"," ","VOLUMEN (LITROS)")</f>
        <v>UK - VOLUMEN (LITROS)</v>
      </c>
    </row>
    <row r="18" spans="2:16" ht="30" x14ac:dyDescent="0.25">
      <c r="B18" s="15" t="str">
        <f>CONCATENATE("Principales exportadores a ",B1)</f>
        <v>Principales exportadores a UK</v>
      </c>
      <c r="C18" s="15">
        <v>2012</v>
      </c>
      <c r="D18" s="15">
        <v>2013</v>
      </c>
      <c r="E18" s="15">
        <v>2014</v>
      </c>
      <c r="F18" s="15">
        <v>2015</v>
      </c>
      <c r="G18" s="15">
        <v>2016</v>
      </c>
      <c r="H18" s="15">
        <v>2017</v>
      </c>
      <c r="I18" s="15">
        <v>2018</v>
      </c>
      <c r="J18" s="15">
        <v>2019</v>
      </c>
      <c r="K18" s="15">
        <v>2020</v>
      </c>
      <c r="L18" s="15">
        <v>2021</v>
      </c>
      <c r="M18" s="15" t="s">
        <v>15</v>
      </c>
      <c r="N18" s="12" t="s">
        <v>22</v>
      </c>
    </row>
    <row r="19" spans="2:16" x14ac:dyDescent="0.25">
      <c r="B19" s="20" t="s">
        <v>5</v>
      </c>
      <c r="C19" s="16">
        <v>149121000</v>
      </c>
      <c r="D19" s="16">
        <v>176377000</v>
      </c>
      <c r="E19" s="16">
        <v>187257000</v>
      </c>
      <c r="F19" s="16">
        <v>199152000</v>
      </c>
      <c r="G19" s="16">
        <v>167810000</v>
      </c>
      <c r="H19" s="16">
        <v>190967779.99999997</v>
      </c>
      <c r="I19" s="16">
        <v>142356000</v>
      </c>
      <c r="J19" s="16">
        <v>144475334.32937697</v>
      </c>
      <c r="K19" s="16">
        <v>152544000</v>
      </c>
      <c r="L19" s="16">
        <v>182073607.34404337</v>
      </c>
      <c r="M19" s="11">
        <f>+L19/C19-1</f>
        <v>0.22097898581717779</v>
      </c>
      <c r="N19" s="11">
        <f>+L19/$L$29</f>
        <v>0.26978602267947338</v>
      </c>
      <c r="P19" s="1"/>
    </row>
    <row r="20" spans="2:16" x14ac:dyDescent="0.25">
      <c r="B20" s="20" t="s">
        <v>3</v>
      </c>
      <c r="C20" s="16">
        <v>210512000</v>
      </c>
      <c r="D20" s="16">
        <v>212134000</v>
      </c>
      <c r="E20" s="16">
        <v>218013000</v>
      </c>
      <c r="F20" s="16">
        <v>214762000</v>
      </c>
      <c r="G20" s="16">
        <v>206191000</v>
      </c>
      <c r="H20" s="16">
        <v>184861000</v>
      </c>
      <c r="I20" s="16">
        <v>167038000</v>
      </c>
      <c r="J20" s="16">
        <v>174983000</v>
      </c>
      <c r="K20" s="16">
        <v>163329000</v>
      </c>
      <c r="L20" s="16">
        <v>146504000</v>
      </c>
      <c r="M20" s="11">
        <f t="shared" ref="M20:M29" si="4">+L20/C20-1</f>
        <v>-0.30405867598996728</v>
      </c>
      <c r="N20" s="11">
        <f t="shared" ref="N20:N29" si="5">+L20/$L$29</f>
        <v>0.21708105882665504</v>
      </c>
      <c r="P20" s="1"/>
    </row>
    <row r="21" spans="2:16" x14ac:dyDescent="0.25">
      <c r="B21" s="20" t="s">
        <v>4</v>
      </c>
      <c r="C21" s="16">
        <v>94505000</v>
      </c>
      <c r="D21" s="16">
        <v>102620000</v>
      </c>
      <c r="E21" s="16">
        <v>108302000</v>
      </c>
      <c r="F21" s="16">
        <v>116779000</v>
      </c>
      <c r="G21" s="16">
        <v>107727000</v>
      </c>
      <c r="H21" s="16">
        <v>106733000</v>
      </c>
      <c r="I21" s="16">
        <v>101370000</v>
      </c>
      <c r="J21" s="16">
        <v>105523000</v>
      </c>
      <c r="K21" s="16">
        <v>100811000</v>
      </c>
      <c r="L21" s="16">
        <v>115011000</v>
      </c>
      <c r="M21" s="11">
        <f t="shared" si="4"/>
        <v>0.21698322840061368</v>
      </c>
      <c r="N21" s="11">
        <f t="shared" si="5"/>
        <v>0.17041657331344143</v>
      </c>
      <c r="P21" s="1"/>
    </row>
    <row r="22" spans="2:16" x14ac:dyDescent="0.25">
      <c r="B22" s="20" t="s">
        <v>0</v>
      </c>
      <c r="C22" s="16">
        <v>80131000</v>
      </c>
      <c r="D22" s="16">
        <v>70063000</v>
      </c>
      <c r="E22" s="16">
        <v>58996000</v>
      </c>
      <c r="F22" s="16">
        <v>57537000</v>
      </c>
      <c r="G22" s="16">
        <v>59022000</v>
      </c>
      <c r="H22" s="16">
        <v>53398000</v>
      </c>
      <c r="I22" s="16">
        <v>53672000</v>
      </c>
      <c r="J22" s="16">
        <v>49617000</v>
      </c>
      <c r="K22" s="16">
        <v>54666000</v>
      </c>
      <c r="L22" s="16">
        <v>53727000</v>
      </c>
      <c r="M22" s="11">
        <f t="shared" si="4"/>
        <v>-0.32951042667631758</v>
      </c>
      <c r="N22" s="11">
        <f t="shared" si="5"/>
        <v>7.9609526344534595E-2</v>
      </c>
      <c r="P22" s="1"/>
    </row>
    <row r="23" spans="2:16" x14ac:dyDescent="0.25">
      <c r="B23" s="20" t="s">
        <v>9</v>
      </c>
      <c r="C23" s="16">
        <v>49094000</v>
      </c>
      <c r="D23" s="16">
        <v>42344000</v>
      </c>
      <c r="E23" s="16">
        <v>36478000</v>
      </c>
      <c r="F23" s="16">
        <v>37603000</v>
      </c>
      <c r="G23" s="16">
        <v>38562000</v>
      </c>
      <c r="H23" s="16">
        <v>43448000</v>
      </c>
      <c r="I23" s="16">
        <v>38953000</v>
      </c>
      <c r="J23" s="16">
        <v>36442000</v>
      </c>
      <c r="K23" s="16">
        <v>40758000</v>
      </c>
      <c r="L23" s="16">
        <v>36512480.651984572</v>
      </c>
      <c r="M23" s="11">
        <f t="shared" si="4"/>
        <v>-0.25627407316607786</v>
      </c>
      <c r="N23" s="11">
        <f t="shared" si="5"/>
        <v>5.410205837602091E-2</v>
      </c>
      <c r="P23" s="1"/>
    </row>
    <row r="24" spans="2:16" x14ac:dyDescent="0.25">
      <c r="B24" s="20" t="s">
        <v>7</v>
      </c>
      <c r="C24" s="16">
        <v>24949000</v>
      </c>
      <c r="D24" s="16">
        <v>33552000</v>
      </c>
      <c r="E24" s="16">
        <v>31293000</v>
      </c>
      <c r="F24" s="16">
        <v>30051000</v>
      </c>
      <c r="G24" s="16">
        <v>26931000</v>
      </c>
      <c r="H24" s="16">
        <v>29125000</v>
      </c>
      <c r="I24" s="16">
        <v>32623000</v>
      </c>
      <c r="J24" s="16">
        <v>28992000</v>
      </c>
      <c r="K24" s="16">
        <v>27307000</v>
      </c>
      <c r="L24" s="16">
        <v>31145000</v>
      </c>
      <c r="M24" s="11">
        <f t="shared" si="4"/>
        <v>0.24834662711932332</v>
      </c>
      <c r="N24" s="11">
        <f t="shared" si="5"/>
        <v>4.6148839466200048E-2</v>
      </c>
      <c r="P24" s="1"/>
    </row>
    <row r="25" spans="2:16" x14ac:dyDescent="0.25">
      <c r="B25" s="20" t="s">
        <v>11</v>
      </c>
      <c r="C25" s="16">
        <v>30008000</v>
      </c>
      <c r="D25" s="16">
        <v>28107000</v>
      </c>
      <c r="E25" s="16">
        <v>31984000</v>
      </c>
      <c r="F25" s="16">
        <v>33730000</v>
      </c>
      <c r="G25" s="16">
        <v>36589000</v>
      </c>
      <c r="H25" s="16">
        <v>41938000</v>
      </c>
      <c r="I25" s="16">
        <v>39599000</v>
      </c>
      <c r="J25" s="16">
        <v>38177000</v>
      </c>
      <c r="K25" s="16">
        <v>41666000</v>
      </c>
      <c r="L25" s="16">
        <v>30181000</v>
      </c>
      <c r="M25" s="11">
        <f t="shared" si="4"/>
        <v>5.765129298853644E-3</v>
      </c>
      <c r="N25" s="11">
        <f t="shared" si="5"/>
        <v>4.4720440646311879E-2</v>
      </c>
      <c r="P25" s="1"/>
    </row>
    <row r="26" spans="2:16" x14ac:dyDescent="0.25">
      <c r="B26" s="20" t="s">
        <v>1</v>
      </c>
      <c r="C26" s="16">
        <v>12562000</v>
      </c>
      <c r="D26" s="16">
        <v>13531000</v>
      </c>
      <c r="E26" s="16">
        <v>15783000</v>
      </c>
      <c r="F26" s="16">
        <v>19008000</v>
      </c>
      <c r="G26" s="16">
        <v>21627000</v>
      </c>
      <c r="H26" s="16">
        <v>23613000</v>
      </c>
      <c r="I26" s="16">
        <v>23982000</v>
      </c>
      <c r="J26" s="16">
        <v>27191000</v>
      </c>
      <c r="K26" s="16">
        <v>27283000</v>
      </c>
      <c r="L26" s="16">
        <v>28187000</v>
      </c>
      <c r="M26" s="11">
        <f t="shared" si="4"/>
        <v>1.2438306002228945</v>
      </c>
      <c r="N26" s="11">
        <f t="shared" si="5"/>
        <v>4.1765848066584704E-2</v>
      </c>
      <c r="P26" s="1"/>
    </row>
    <row r="27" spans="2:16" x14ac:dyDescent="0.25">
      <c r="B27" s="20" t="s">
        <v>2</v>
      </c>
      <c r="C27" s="16">
        <v>22651000</v>
      </c>
      <c r="D27" s="16">
        <v>21389000</v>
      </c>
      <c r="E27" s="16">
        <v>22711000</v>
      </c>
      <c r="F27" s="16">
        <v>20688000</v>
      </c>
      <c r="G27" s="16">
        <v>22015000</v>
      </c>
      <c r="H27" s="16">
        <v>15399000</v>
      </c>
      <c r="I27" s="16">
        <v>20604000</v>
      </c>
      <c r="J27" s="16">
        <v>20957000</v>
      </c>
      <c r="K27" s="16">
        <v>25283000</v>
      </c>
      <c r="L27" s="16">
        <v>25837455.294155203</v>
      </c>
      <c r="M27" s="11">
        <f t="shared" si="4"/>
        <v>0.14067614207563484</v>
      </c>
      <c r="N27" s="11">
        <f t="shared" si="5"/>
        <v>3.8284430135979736E-2</v>
      </c>
      <c r="P27" s="1"/>
    </row>
    <row r="28" spans="2:16" x14ac:dyDescent="0.25">
      <c r="B28" s="20" t="s">
        <v>23</v>
      </c>
      <c r="C28" s="16">
        <v>2090000</v>
      </c>
      <c r="D28" s="16">
        <v>1269000</v>
      </c>
      <c r="E28" s="16">
        <v>3078000</v>
      </c>
      <c r="F28" s="16">
        <v>2068000</v>
      </c>
      <c r="G28" s="16">
        <v>2137000</v>
      </c>
      <c r="H28" s="16">
        <v>2051000</v>
      </c>
      <c r="I28" s="16">
        <v>2303000</v>
      </c>
      <c r="J28" s="16">
        <v>2865000</v>
      </c>
      <c r="K28" s="16">
        <v>2895000</v>
      </c>
      <c r="L28" s="16">
        <v>25703000</v>
      </c>
      <c r="M28" s="11">
        <f t="shared" si="4"/>
        <v>11.298086124401914</v>
      </c>
      <c r="N28" s="11">
        <f t="shared" si="5"/>
        <v>3.8085202144798193E-2</v>
      </c>
      <c r="P28" s="1"/>
    </row>
    <row r="29" spans="2:16" x14ac:dyDescent="0.25">
      <c r="B29" s="21" t="s">
        <v>17</v>
      </c>
      <c r="C29" s="17">
        <f>SUM(C19:C28)</f>
        <v>675623000</v>
      </c>
      <c r="D29" s="17">
        <f t="shared" ref="D29:L29" si="6">SUM(D19:D28)</f>
        <v>701386000</v>
      </c>
      <c r="E29" s="17">
        <f t="shared" si="6"/>
        <v>713895000</v>
      </c>
      <c r="F29" s="17">
        <f t="shared" si="6"/>
        <v>731378000</v>
      </c>
      <c r="G29" s="17">
        <f t="shared" si="6"/>
        <v>688611000</v>
      </c>
      <c r="H29" s="17">
        <f t="shared" si="6"/>
        <v>691533780</v>
      </c>
      <c r="I29" s="17">
        <f t="shared" si="6"/>
        <v>622500000</v>
      </c>
      <c r="J29" s="17">
        <f t="shared" si="6"/>
        <v>629222334.32937694</v>
      </c>
      <c r="K29" s="17">
        <f t="shared" si="6"/>
        <v>636542000</v>
      </c>
      <c r="L29" s="17">
        <f t="shared" si="6"/>
        <v>674881543.29018319</v>
      </c>
      <c r="M29" s="22">
        <f t="shared" si="4"/>
        <v>-1.0974414870672522E-3</v>
      </c>
      <c r="N29" s="22">
        <f t="shared" si="5"/>
        <v>1</v>
      </c>
      <c r="P29" s="11"/>
    </row>
    <row r="32" spans="2:16" ht="18.75" x14ac:dyDescent="0.3">
      <c r="B32" s="4" t="str">
        <f>CONCATENATE(B1," ","-"," ","PRECIO PROMEDIO (U$S/LITRO)")</f>
        <v>UK - PRECIO PROMEDIO (U$S/LITRO)</v>
      </c>
    </row>
    <row r="33" spans="2:13" ht="25.5" x14ac:dyDescent="0.25">
      <c r="B33" s="15" t="str">
        <f>+B18</f>
        <v>Principales exportadores a UK</v>
      </c>
      <c r="C33" s="15">
        <v>2012</v>
      </c>
      <c r="D33" s="15">
        <v>2013</v>
      </c>
      <c r="E33" s="15">
        <v>2014</v>
      </c>
      <c r="F33" s="15">
        <v>2015</v>
      </c>
      <c r="G33" s="15">
        <v>2016</v>
      </c>
      <c r="H33" s="15">
        <v>2017</v>
      </c>
      <c r="I33" s="15">
        <v>2018</v>
      </c>
      <c r="J33" s="15">
        <v>2019</v>
      </c>
      <c r="K33" s="15">
        <v>2020</v>
      </c>
      <c r="L33" s="15">
        <v>2021</v>
      </c>
      <c r="M33" s="15" t="s">
        <v>15</v>
      </c>
    </row>
    <row r="34" spans="2:13" x14ac:dyDescent="0.25">
      <c r="B34" s="20" t="str">
        <f>+B19</f>
        <v>Francia</v>
      </c>
      <c r="C34" s="18">
        <v>8.891014679354349</v>
      </c>
      <c r="D34" s="18">
        <v>7.1685877410319936</v>
      </c>
      <c r="E34" s="18">
        <v>5.6538019940509567</v>
      </c>
      <c r="F34" s="18">
        <v>4.5912719932513859</v>
      </c>
      <c r="G34" s="18">
        <v>4.6850008938680654</v>
      </c>
      <c r="H34" s="18">
        <v>4.4136712486263399</v>
      </c>
      <c r="I34" s="18">
        <v>6.3267231447919299</v>
      </c>
      <c r="J34" s="18">
        <v>6.680032993034998</v>
      </c>
      <c r="K34" s="18">
        <v>6.0885842773232639</v>
      </c>
      <c r="L34" s="18">
        <v>5.5722024449316292</v>
      </c>
      <c r="M34" s="11">
        <f>+L34/C34-1</f>
        <v>-0.37327710661970548</v>
      </c>
    </row>
    <row r="35" spans="2:13" x14ac:dyDescent="0.25">
      <c r="B35" s="20" t="str">
        <f t="shared" ref="B35:B43" si="7">+B20</f>
        <v>Italia</v>
      </c>
      <c r="C35" s="18">
        <v>2.8988561222163107</v>
      </c>
      <c r="D35" s="18">
        <v>2.9830295945015886</v>
      </c>
      <c r="E35" s="18">
        <v>3.0687160857380062</v>
      </c>
      <c r="F35" s="18">
        <v>2.7225905886516237</v>
      </c>
      <c r="G35" s="18">
        <v>2.5511928260690331</v>
      </c>
      <c r="H35" s="18">
        <v>2.5042437290721136</v>
      </c>
      <c r="I35" s="18">
        <v>2.8985560171936924</v>
      </c>
      <c r="J35" s="18">
        <v>2.7762239760433869</v>
      </c>
      <c r="K35" s="18">
        <v>2.7965578678618006</v>
      </c>
      <c r="L35" s="18">
        <v>3.3178479768470486</v>
      </c>
      <c r="M35" s="11">
        <f t="shared" ref="M35:M44" si="8">+L35/C35-1</f>
        <v>0.14453696112051229</v>
      </c>
    </row>
    <row r="36" spans="2:13" x14ac:dyDescent="0.25">
      <c r="B36" s="20" t="str">
        <f t="shared" si="7"/>
        <v>España</v>
      </c>
      <c r="C36" s="18">
        <v>3.1229564573303001</v>
      </c>
      <c r="D36" s="18">
        <v>3.0851880725004874</v>
      </c>
      <c r="E36" s="18">
        <v>3.0390020498236412</v>
      </c>
      <c r="F36" s="18">
        <v>2.5267214139528513</v>
      </c>
      <c r="G36" s="18">
        <v>2.3051324180567545</v>
      </c>
      <c r="H36" s="18">
        <v>2.3794796361012995</v>
      </c>
      <c r="I36" s="18">
        <v>2.7199861892078525</v>
      </c>
      <c r="J36" s="18">
        <v>2.4896562834642686</v>
      </c>
      <c r="K36" s="18">
        <v>2.8437571296783091</v>
      </c>
      <c r="L36" s="18">
        <v>2.7047847597186356</v>
      </c>
      <c r="M36" s="11">
        <f t="shared" si="8"/>
        <v>-0.1339025065911883</v>
      </c>
    </row>
    <row r="37" spans="2:13" x14ac:dyDescent="0.25">
      <c r="B37" s="20" t="str">
        <f t="shared" si="7"/>
        <v>Chile</v>
      </c>
      <c r="C37" s="18">
        <v>3.1759244237560993</v>
      </c>
      <c r="D37" s="18">
        <v>3.3106489873399654</v>
      </c>
      <c r="E37" s="18">
        <v>3.8074276222116752</v>
      </c>
      <c r="F37" s="18">
        <v>3.6640422684533429</v>
      </c>
      <c r="G37" s="18">
        <v>3.2348446342041952</v>
      </c>
      <c r="H37" s="18">
        <v>3.2163189632570508</v>
      </c>
      <c r="I37" s="18">
        <v>3.4096549411238635</v>
      </c>
      <c r="J37" s="18">
        <v>3.3791039361509161</v>
      </c>
      <c r="K37" s="18">
        <v>3.5026158855595799</v>
      </c>
      <c r="L37" s="18">
        <v>3.722839540640646</v>
      </c>
      <c r="M37" s="11">
        <f t="shared" si="8"/>
        <v>0.1722065905578829</v>
      </c>
    </row>
    <row r="38" spans="2:13" x14ac:dyDescent="0.25">
      <c r="B38" s="20" t="str">
        <f t="shared" si="7"/>
        <v>Australia</v>
      </c>
      <c r="C38" s="18">
        <v>4.455350959384039</v>
      </c>
      <c r="D38" s="18">
        <v>4.5779803514075192</v>
      </c>
      <c r="E38" s="18">
        <v>4.329212127857887</v>
      </c>
      <c r="F38" s="18">
        <v>3.8323538015583862</v>
      </c>
      <c r="G38" s="18">
        <v>3.2910118769773353</v>
      </c>
      <c r="H38" s="18">
        <v>3.0700147302522556</v>
      </c>
      <c r="I38" s="18">
        <v>3.3726028803943215</v>
      </c>
      <c r="J38" s="18">
        <v>3.0328467153284673</v>
      </c>
      <c r="K38" s="18">
        <v>3.3877030276264781</v>
      </c>
      <c r="L38" s="18">
        <v>3.7585778218698169</v>
      </c>
      <c r="M38" s="11">
        <f t="shared" si="8"/>
        <v>-0.15639017977846403</v>
      </c>
    </row>
    <row r="39" spans="2:13" x14ac:dyDescent="0.25">
      <c r="B39" s="20" t="str">
        <f t="shared" si="7"/>
        <v>Sudáfrica</v>
      </c>
      <c r="C39" s="18">
        <v>3.2938394324421822</v>
      </c>
      <c r="D39" s="18">
        <v>2.9571709585121604</v>
      </c>
      <c r="E39" s="18">
        <v>3.0841082670245741</v>
      </c>
      <c r="F39" s="18">
        <v>2.8349805330937405</v>
      </c>
      <c r="G39" s="18">
        <v>2.7084772195611007</v>
      </c>
      <c r="H39" s="18">
        <v>2.713167381974249</v>
      </c>
      <c r="I39" s="18">
        <v>2.8432394323023633</v>
      </c>
      <c r="J39" s="18">
        <v>2.9892039183222958</v>
      </c>
      <c r="K39" s="18">
        <v>3.2779140879627935</v>
      </c>
      <c r="L39" s="18">
        <v>3.8976400706373413</v>
      </c>
      <c r="M39" s="11">
        <f t="shared" si="8"/>
        <v>0.18331210448454605</v>
      </c>
    </row>
    <row r="40" spans="2:13" x14ac:dyDescent="0.25">
      <c r="B40" s="20" t="str">
        <f t="shared" si="7"/>
        <v>Nueva Zelandia</v>
      </c>
      <c r="C40" s="18">
        <v>6.9548120501199682</v>
      </c>
      <c r="D40" s="18">
        <v>7.1684633721137088</v>
      </c>
      <c r="E40" s="18">
        <v>7.5801338169084547</v>
      </c>
      <c r="F40" s="18">
        <v>6.9415653720723389</v>
      </c>
      <c r="G40" s="18">
        <v>5.8038208204651669</v>
      </c>
      <c r="H40" s="18">
        <v>5.3875005961180786</v>
      </c>
      <c r="I40" s="18">
        <v>5.3332154852395259</v>
      </c>
      <c r="J40" s="18">
        <v>5.3755664405270185</v>
      </c>
      <c r="K40" s="18">
        <v>5.3519656314501036</v>
      </c>
      <c r="L40" s="18">
        <v>6.1512872336900699</v>
      </c>
      <c r="M40" s="11">
        <f t="shared" si="8"/>
        <v>-0.11553508716544503</v>
      </c>
    </row>
    <row r="41" spans="2:13" x14ac:dyDescent="0.25">
      <c r="B41" s="20" t="str">
        <f t="shared" si="7"/>
        <v>Argentina</v>
      </c>
      <c r="C41" s="18">
        <v>4.1439261264129916</v>
      </c>
      <c r="D41" s="18">
        <v>4.3212622866011383</v>
      </c>
      <c r="E41" s="18">
        <v>4.2784008109991767</v>
      </c>
      <c r="F41" s="18">
        <v>4.1184238215488218</v>
      </c>
      <c r="G41" s="18">
        <v>3.8731677995098721</v>
      </c>
      <c r="H41" s="18">
        <v>3.8939567187566171</v>
      </c>
      <c r="I41" s="18">
        <v>3.9316987740805605</v>
      </c>
      <c r="J41" s="18">
        <v>3.7834209848847045</v>
      </c>
      <c r="K41" s="18">
        <v>3.7676575156690979</v>
      </c>
      <c r="L41" s="18">
        <v>3.7520842941781671</v>
      </c>
      <c r="M41" s="11">
        <f t="shared" si="8"/>
        <v>-9.4558112350811907E-2</v>
      </c>
    </row>
    <row r="42" spans="2:13" x14ac:dyDescent="0.25">
      <c r="B42" s="20" t="str">
        <f t="shared" si="7"/>
        <v>Portugal</v>
      </c>
      <c r="C42" s="18">
        <v>4.2403867378923668</v>
      </c>
      <c r="D42" s="18">
        <v>4.3676188695123663</v>
      </c>
      <c r="E42" s="18">
        <v>4.3576680903526928</v>
      </c>
      <c r="F42" s="18">
        <v>3.9558197989172466</v>
      </c>
      <c r="G42" s="18">
        <v>3.5065637065637065</v>
      </c>
      <c r="H42" s="18">
        <v>4.5919864926293918</v>
      </c>
      <c r="I42" s="18">
        <v>3.5659095321296834</v>
      </c>
      <c r="J42" s="18">
        <v>3.9054253948561342</v>
      </c>
      <c r="K42" s="18">
        <v>3.5817743147569514</v>
      </c>
      <c r="L42" s="18">
        <v>4.5826881421555816</v>
      </c>
      <c r="M42" s="11">
        <f t="shared" si="8"/>
        <v>8.0724100281794442E-2</v>
      </c>
    </row>
    <row r="43" spans="2:13" x14ac:dyDescent="0.25">
      <c r="B43" s="20" t="str">
        <f t="shared" si="7"/>
        <v>Países Bajos</v>
      </c>
      <c r="C43" s="18">
        <v>4.1631578947368419</v>
      </c>
      <c r="D43" s="18">
        <v>6.9708431836091407</v>
      </c>
      <c r="E43" s="18">
        <v>5.2134502923976607</v>
      </c>
      <c r="F43" s="18">
        <v>5.2147001934235977</v>
      </c>
      <c r="G43" s="18">
        <v>5.7491810949929807</v>
      </c>
      <c r="H43" s="18">
        <v>6.6187225743539733</v>
      </c>
      <c r="I43" s="18">
        <v>5.5792444637429437</v>
      </c>
      <c r="J43" s="18">
        <v>5.1015706806282726</v>
      </c>
      <c r="K43" s="18">
        <v>5.0905008635578586</v>
      </c>
      <c r="L43" s="18">
        <v>2.7889351437575378</v>
      </c>
      <c r="M43" s="11">
        <f t="shared" si="8"/>
        <v>-0.33009143196721591</v>
      </c>
    </row>
    <row r="44" spans="2:13" x14ac:dyDescent="0.25">
      <c r="B44" s="21" t="s">
        <v>17</v>
      </c>
      <c r="C44" s="19">
        <v>4.5394402616986218</v>
      </c>
      <c r="D44" s="19">
        <v>4.2881848992777289</v>
      </c>
      <c r="E44" s="19">
        <v>4.0368913311876353</v>
      </c>
      <c r="F44" s="19">
        <v>3.5283216411958329</v>
      </c>
      <c r="G44" s="19">
        <v>3.2842557651161473</v>
      </c>
      <c r="H44" s="19">
        <v>3.3365543157370965</v>
      </c>
      <c r="I44" s="19">
        <v>3.8895705241717904</v>
      </c>
      <c r="J44" s="19">
        <v>3.8637574915779034</v>
      </c>
      <c r="K44" s="19">
        <v>3.907860683128126</v>
      </c>
      <c r="L44" s="19">
        <v>4.1575030551552583</v>
      </c>
      <c r="M44" s="22">
        <f t="shared" si="8"/>
        <v>-8.4137511350451333E-2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4"/>
  <sheetViews>
    <sheetView topLeftCell="C28" workbookViewId="0">
      <selection activeCell="B19" sqref="B19:B28"/>
    </sheetView>
  </sheetViews>
  <sheetFormatPr baseColWidth="10" defaultColWidth="10.85546875" defaultRowHeight="15" x14ac:dyDescent="0.25"/>
  <cols>
    <col min="1" max="1" width="5.42578125" style="3" customWidth="1"/>
    <col min="2" max="2" width="29.42578125" style="3" customWidth="1"/>
    <col min="3" max="12" width="11.85546875" style="14" customWidth="1"/>
    <col min="13" max="14" width="14.42578125" style="3" customWidth="1"/>
    <col min="15" max="15" width="10.85546875" style="3"/>
    <col min="16" max="16" width="16.7109375" style="3" customWidth="1"/>
    <col min="17" max="16384" width="10.85546875" style="3"/>
  </cols>
  <sheetData>
    <row r="1" spans="2:16" ht="21" x14ac:dyDescent="0.35">
      <c r="B1" s="2" t="s">
        <v>19</v>
      </c>
    </row>
    <row r="2" spans="2:16" ht="18.75" x14ac:dyDescent="0.3">
      <c r="B2" s="4" t="str">
        <f>CONCATENATE(B1," ","-"," ","VALOR (U$S)")</f>
        <v>SUECIA - VALOR (U$S)</v>
      </c>
    </row>
    <row r="3" spans="2:16" ht="30" x14ac:dyDescent="0.25">
      <c r="B3" s="15" t="str">
        <f>+B33</f>
        <v>Principales exportadores a SUECIA</v>
      </c>
      <c r="C3" s="15">
        <v>2012</v>
      </c>
      <c r="D3" s="15">
        <v>2013</v>
      </c>
      <c r="E3" s="15">
        <v>2014</v>
      </c>
      <c r="F3" s="15">
        <v>2015</v>
      </c>
      <c r="G3" s="15">
        <v>2016</v>
      </c>
      <c r="H3" s="15">
        <v>2017</v>
      </c>
      <c r="I3" s="15">
        <v>2018</v>
      </c>
      <c r="J3" s="15">
        <v>2019</v>
      </c>
      <c r="K3" s="15">
        <v>2020</v>
      </c>
      <c r="L3" s="15">
        <v>2021</v>
      </c>
      <c r="M3" s="15" t="s">
        <v>15</v>
      </c>
      <c r="N3" s="12" t="s">
        <v>22</v>
      </c>
      <c r="P3"/>
    </row>
    <row r="4" spans="2:16" x14ac:dyDescent="0.25">
      <c r="B4" s="20" t="str">
        <f>+B19</f>
        <v>Francia</v>
      </c>
      <c r="C4" s="16">
        <f t="shared" ref="C4:L4" si="0">+C19*C34</f>
        <v>78051000</v>
      </c>
      <c r="D4" s="16">
        <f t="shared" si="0"/>
        <v>95268000</v>
      </c>
      <c r="E4" s="16">
        <f t="shared" si="0"/>
        <v>107283000</v>
      </c>
      <c r="F4" s="16">
        <f t="shared" si="0"/>
        <v>86567000</v>
      </c>
      <c r="G4" s="16">
        <f t="shared" si="0"/>
        <v>90807000</v>
      </c>
      <c r="H4" s="16">
        <f t="shared" si="0"/>
        <v>101234000</v>
      </c>
      <c r="I4" s="16">
        <f t="shared" si="0"/>
        <v>115439000</v>
      </c>
      <c r="J4" s="16">
        <f t="shared" si="0"/>
        <v>118732000</v>
      </c>
      <c r="K4" s="16">
        <f t="shared" si="0"/>
        <v>128574000</v>
      </c>
      <c r="L4" s="16">
        <f t="shared" si="0"/>
        <v>143950000</v>
      </c>
      <c r="M4" s="11">
        <f>+L4/C4-1</f>
        <v>0.84430692752174852</v>
      </c>
      <c r="N4" s="11">
        <f>+L4/$L$14</f>
        <v>0.32182628311323053</v>
      </c>
      <c r="P4"/>
    </row>
    <row r="5" spans="2:16" x14ac:dyDescent="0.25">
      <c r="B5" s="20" t="str">
        <f t="shared" ref="B5:B13" si="1">+B20</f>
        <v>Italia</v>
      </c>
      <c r="C5" s="16">
        <f t="shared" ref="C5:L5" si="2">+C20*C35</f>
        <v>101114000</v>
      </c>
      <c r="D5" s="16">
        <f t="shared" si="2"/>
        <v>121035000</v>
      </c>
      <c r="E5" s="16">
        <f t="shared" si="2"/>
        <v>118136000</v>
      </c>
      <c r="F5" s="16">
        <f t="shared" si="2"/>
        <v>106142000</v>
      </c>
      <c r="G5" s="16">
        <f t="shared" si="2"/>
        <v>107343000</v>
      </c>
      <c r="H5" s="16">
        <f t="shared" si="2"/>
        <v>104106999.99999999</v>
      </c>
      <c r="I5" s="16">
        <f t="shared" si="2"/>
        <v>109874000</v>
      </c>
      <c r="J5" s="16">
        <f t="shared" si="2"/>
        <v>105125000.00000001</v>
      </c>
      <c r="K5" s="16">
        <f t="shared" si="2"/>
        <v>110953000</v>
      </c>
      <c r="L5" s="16">
        <f t="shared" si="2"/>
        <v>127423000</v>
      </c>
      <c r="M5" s="11">
        <f t="shared" ref="M5:M14" si="3">+L5/C5-1</f>
        <v>0.26019146705698515</v>
      </c>
      <c r="N5" s="11">
        <f t="shared" ref="N5:N14" si="4">+L5/$L$14</f>
        <v>0.28487718286305785</v>
      </c>
      <c r="P5"/>
    </row>
    <row r="6" spans="2:16" x14ac:dyDescent="0.25">
      <c r="B6" s="20" t="str">
        <f t="shared" si="1"/>
        <v>España</v>
      </c>
      <c r="C6" s="16">
        <f t="shared" ref="C6:L6" si="5">+C21*C36</f>
        <v>44575000</v>
      </c>
      <c r="D6" s="16">
        <f t="shared" si="5"/>
        <v>46947000</v>
      </c>
      <c r="E6" s="16">
        <f t="shared" si="5"/>
        <v>45767000</v>
      </c>
      <c r="F6" s="16">
        <f t="shared" si="5"/>
        <v>33549999.999999996</v>
      </c>
      <c r="G6" s="16">
        <f t="shared" si="5"/>
        <v>35313000</v>
      </c>
      <c r="H6" s="16">
        <f t="shared" si="5"/>
        <v>37459000</v>
      </c>
      <c r="I6" s="16">
        <f t="shared" si="5"/>
        <v>42511000</v>
      </c>
      <c r="J6" s="16">
        <f t="shared" si="5"/>
        <v>41302000</v>
      </c>
      <c r="K6" s="16">
        <f t="shared" si="5"/>
        <v>40813000</v>
      </c>
      <c r="L6" s="16">
        <f t="shared" si="5"/>
        <v>42895000</v>
      </c>
      <c r="M6" s="11">
        <f t="shared" si="3"/>
        <v>-3.7689287717330378E-2</v>
      </c>
      <c r="N6" s="11">
        <f t="shared" si="4"/>
        <v>9.5899537437596549E-2</v>
      </c>
      <c r="P6"/>
    </row>
    <row r="7" spans="2:16" x14ac:dyDescent="0.25">
      <c r="B7" s="20" t="str">
        <f t="shared" si="1"/>
        <v>Alemania</v>
      </c>
      <c r="C7" s="16">
        <f t="shared" ref="C7:L7" si="6">+C22*C37</f>
        <v>31236000.000000004</v>
      </c>
      <c r="D7" s="16">
        <f t="shared" si="6"/>
        <v>35071000</v>
      </c>
      <c r="E7" s="16">
        <f t="shared" si="6"/>
        <v>28992999.999999996</v>
      </c>
      <c r="F7" s="16">
        <f t="shared" si="6"/>
        <v>21970999.999999996</v>
      </c>
      <c r="G7" s="16">
        <f t="shared" si="6"/>
        <v>26573999.999999996</v>
      </c>
      <c r="H7" s="16">
        <f t="shared" si="6"/>
        <v>31115000</v>
      </c>
      <c r="I7" s="16">
        <f t="shared" si="6"/>
        <v>27554999.999999996</v>
      </c>
      <c r="J7" s="16">
        <f t="shared" si="6"/>
        <v>26505000</v>
      </c>
      <c r="K7" s="16">
        <f t="shared" si="6"/>
        <v>27243000.000000004</v>
      </c>
      <c r="L7" s="16">
        <f t="shared" si="6"/>
        <v>30429000</v>
      </c>
      <c r="M7" s="11">
        <f t="shared" si="3"/>
        <v>-2.5835574337303213E-2</v>
      </c>
      <c r="N7" s="11">
        <f t="shared" si="4"/>
        <v>6.8029537817662328E-2</v>
      </c>
      <c r="P7"/>
    </row>
    <row r="8" spans="2:16" x14ac:dyDescent="0.25">
      <c r="B8" s="20" t="str">
        <f t="shared" si="1"/>
        <v>Portugal</v>
      </c>
      <c r="C8" s="16">
        <f t="shared" ref="C8:L8" si="7">+C23*C38</f>
        <v>12274000</v>
      </c>
      <c r="D8" s="16">
        <f t="shared" si="7"/>
        <v>12851000</v>
      </c>
      <c r="E8" s="16">
        <f t="shared" si="7"/>
        <v>11129000</v>
      </c>
      <c r="F8" s="16">
        <f t="shared" si="7"/>
        <v>8511000</v>
      </c>
      <c r="G8" s="16">
        <f t="shared" si="7"/>
        <v>9546000</v>
      </c>
      <c r="H8" s="16">
        <f t="shared" si="7"/>
        <v>10356000</v>
      </c>
      <c r="I8" s="16">
        <f t="shared" si="7"/>
        <v>9882000</v>
      </c>
      <c r="J8" s="16">
        <f t="shared" si="7"/>
        <v>13081000</v>
      </c>
      <c r="K8" s="16">
        <f t="shared" si="7"/>
        <v>14566000</v>
      </c>
      <c r="L8" s="16">
        <f t="shared" si="7"/>
        <v>16259000</v>
      </c>
      <c r="M8" s="11">
        <f t="shared" si="3"/>
        <v>0.32467003421867369</v>
      </c>
      <c r="N8" s="11">
        <f t="shared" si="4"/>
        <v>3.634993773628354E-2</v>
      </c>
      <c r="P8"/>
    </row>
    <row r="9" spans="2:16" x14ac:dyDescent="0.25">
      <c r="B9" s="20" t="str">
        <f t="shared" si="1"/>
        <v>Estados Unidos de América</v>
      </c>
      <c r="C9" s="16">
        <f t="shared" ref="C9:L9" si="8">+C24*C39</f>
        <v>21894000</v>
      </c>
      <c r="D9" s="16">
        <f t="shared" si="8"/>
        <v>27684000</v>
      </c>
      <c r="E9" s="16">
        <f t="shared" si="8"/>
        <v>27076000</v>
      </c>
      <c r="F9" s="16">
        <f t="shared" si="8"/>
        <v>26465000</v>
      </c>
      <c r="G9" s="16">
        <f t="shared" si="8"/>
        <v>29102000</v>
      </c>
      <c r="H9" s="16">
        <f t="shared" si="8"/>
        <v>25784000</v>
      </c>
      <c r="I9" s="16">
        <f t="shared" si="8"/>
        <v>24822000</v>
      </c>
      <c r="J9" s="16">
        <f t="shared" si="8"/>
        <v>25124000</v>
      </c>
      <c r="K9" s="16">
        <f t="shared" si="8"/>
        <v>27715000</v>
      </c>
      <c r="L9" s="16">
        <f t="shared" si="8"/>
        <v>31579000</v>
      </c>
      <c r="M9" s="11">
        <f t="shared" si="3"/>
        <v>0.44235863706951672</v>
      </c>
      <c r="N9" s="11">
        <f t="shared" si="4"/>
        <v>7.0600570992933015E-2</v>
      </c>
      <c r="P9"/>
    </row>
    <row r="10" spans="2:16" x14ac:dyDescent="0.25">
      <c r="B10" s="20" t="str">
        <f t="shared" si="1"/>
        <v>Australia</v>
      </c>
      <c r="C10" s="16">
        <f t="shared" ref="C10:L10" si="9">+C25*C40</f>
        <v>28180000</v>
      </c>
      <c r="D10" s="16">
        <f t="shared" si="9"/>
        <v>20860000</v>
      </c>
      <c r="E10" s="16">
        <f t="shared" si="9"/>
        <v>17420000</v>
      </c>
      <c r="F10" s="16">
        <f t="shared" si="9"/>
        <v>13604000</v>
      </c>
      <c r="G10" s="16">
        <f t="shared" si="9"/>
        <v>14812000</v>
      </c>
      <c r="H10" s="16">
        <f t="shared" si="9"/>
        <v>13666000</v>
      </c>
      <c r="I10" s="16">
        <f t="shared" si="9"/>
        <v>14589000</v>
      </c>
      <c r="J10" s="16">
        <f t="shared" si="9"/>
        <v>14394000</v>
      </c>
      <c r="K10" s="16">
        <f t="shared" si="9"/>
        <v>14728000</v>
      </c>
      <c r="L10" s="16">
        <f t="shared" si="9"/>
        <v>15759000</v>
      </c>
      <c r="M10" s="11">
        <f t="shared" si="3"/>
        <v>-0.44077359829666429</v>
      </c>
      <c r="N10" s="11">
        <f t="shared" si="4"/>
        <v>3.5232097225296286E-2</v>
      </c>
      <c r="P10"/>
    </row>
    <row r="11" spans="2:16" x14ac:dyDescent="0.25">
      <c r="B11" s="20" t="str">
        <f t="shared" si="1"/>
        <v>Chile</v>
      </c>
      <c r="C11" s="16">
        <f t="shared" ref="C11:L11" si="10">+C26*C41</f>
        <v>23742000</v>
      </c>
      <c r="D11" s="16">
        <f t="shared" si="10"/>
        <v>25019000</v>
      </c>
      <c r="E11" s="16">
        <f t="shared" si="10"/>
        <v>24382000</v>
      </c>
      <c r="F11" s="16">
        <f t="shared" si="10"/>
        <v>19637000</v>
      </c>
      <c r="G11" s="16">
        <f t="shared" si="10"/>
        <v>17117000</v>
      </c>
      <c r="H11" s="16">
        <f t="shared" si="10"/>
        <v>16660000</v>
      </c>
      <c r="I11" s="16">
        <f t="shared" si="10"/>
        <v>16066000</v>
      </c>
      <c r="J11" s="16">
        <f t="shared" si="10"/>
        <v>15224000</v>
      </c>
      <c r="K11" s="16">
        <f t="shared" si="10"/>
        <v>14691000</v>
      </c>
      <c r="L11" s="16">
        <f t="shared" si="10"/>
        <v>13231000</v>
      </c>
      <c r="M11" s="11">
        <f t="shared" si="3"/>
        <v>-0.44271754696318755</v>
      </c>
      <c r="N11" s="11">
        <f t="shared" si="4"/>
        <v>2.9580295601744726E-2</v>
      </c>
      <c r="P11"/>
    </row>
    <row r="12" spans="2:16" x14ac:dyDescent="0.25">
      <c r="B12" s="20" t="str">
        <f t="shared" si="1"/>
        <v>Sudáfrica</v>
      </c>
      <c r="C12" s="16">
        <f t="shared" ref="C12:L12" si="11">+C27*C42</f>
        <v>30960000</v>
      </c>
      <c r="D12" s="16">
        <f t="shared" si="11"/>
        <v>32218000</v>
      </c>
      <c r="E12" s="16">
        <f t="shared" si="11"/>
        <v>25512000.000000004</v>
      </c>
      <c r="F12" s="16">
        <f t="shared" si="11"/>
        <v>19974000</v>
      </c>
      <c r="G12" s="16">
        <f t="shared" si="11"/>
        <v>18312000</v>
      </c>
      <c r="H12" s="16">
        <f t="shared" si="11"/>
        <v>16014000</v>
      </c>
      <c r="I12" s="16">
        <f t="shared" si="11"/>
        <v>18730000</v>
      </c>
      <c r="J12" s="16">
        <f t="shared" si="11"/>
        <v>16423000.000000002</v>
      </c>
      <c r="K12" s="16">
        <f t="shared" si="11"/>
        <v>15858000</v>
      </c>
      <c r="L12" s="16">
        <f t="shared" si="11"/>
        <v>15264000</v>
      </c>
      <c r="M12" s="11">
        <f t="shared" si="3"/>
        <v>-0.50697674418604644</v>
      </c>
      <c r="N12" s="11">
        <f t="shared" si="4"/>
        <v>3.4125435119418901E-2</v>
      </c>
      <c r="P12"/>
    </row>
    <row r="13" spans="2:16" x14ac:dyDescent="0.25">
      <c r="B13" s="20" t="str">
        <f t="shared" si="1"/>
        <v>Nueva Zelandia</v>
      </c>
      <c r="C13" s="16">
        <f t="shared" ref="C13:L13" si="12">+C28*C43</f>
        <v>9475000</v>
      </c>
      <c r="D13" s="16">
        <f t="shared" si="12"/>
        <v>11051000</v>
      </c>
      <c r="E13" s="16">
        <f t="shared" si="12"/>
        <v>11090000</v>
      </c>
      <c r="F13" s="16">
        <f t="shared" si="12"/>
        <v>9776000</v>
      </c>
      <c r="G13" s="16">
        <f t="shared" si="12"/>
        <v>10558000</v>
      </c>
      <c r="H13" s="16">
        <f t="shared" si="12"/>
        <v>11389000</v>
      </c>
      <c r="I13" s="16">
        <f t="shared" si="12"/>
        <v>9884000</v>
      </c>
      <c r="J13" s="16">
        <f t="shared" si="12"/>
        <v>9770000</v>
      </c>
      <c r="K13" s="16">
        <f t="shared" si="12"/>
        <v>9026000</v>
      </c>
      <c r="L13" s="16">
        <f t="shared" si="12"/>
        <v>10502000</v>
      </c>
      <c r="M13" s="11">
        <f t="shared" si="3"/>
        <v>0.1083905013192612</v>
      </c>
      <c r="N13" s="11">
        <f t="shared" si="4"/>
        <v>2.3479122092776292E-2</v>
      </c>
      <c r="P13"/>
    </row>
    <row r="14" spans="2:16" x14ac:dyDescent="0.25">
      <c r="B14" s="21" t="s">
        <v>17</v>
      </c>
      <c r="C14" s="17">
        <f>SUM(C4:C13)</f>
        <v>381501000</v>
      </c>
      <c r="D14" s="17">
        <f t="shared" ref="D14:L14" si="13">SUM(D4:D13)</f>
        <v>428004000</v>
      </c>
      <c r="E14" s="17">
        <f t="shared" si="13"/>
        <v>416788000</v>
      </c>
      <c r="F14" s="17">
        <f t="shared" si="13"/>
        <v>346197000</v>
      </c>
      <c r="G14" s="17">
        <f t="shared" si="13"/>
        <v>359484000</v>
      </c>
      <c r="H14" s="17">
        <f t="shared" si="13"/>
        <v>367784000</v>
      </c>
      <c r="I14" s="17">
        <f t="shared" si="13"/>
        <v>389352000</v>
      </c>
      <c r="J14" s="17">
        <f t="shared" si="13"/>
        <v>385680000</v>
      </c>
      <c r="K14" s="17">
        <f t="shared" si="13"/>
        <v>404167000</v>
      </c>
      <c r="L14" s="17">
        <f t="shared" si="13"/>
        <v>447291000</v>
      </c>
      <c r="M14" s="22">
        <f t="shared" si="3"/>
        <v>0.17245039986789035</v>
      </c>
      <c r="N14" s="22">
        <f t="shared" si="4"/>
        <v>1</v>
      </c>
      <c r="P14"/>
    </row>
    <row r="17" spans="2:16" ht="18.75" x14ac:dyDescent="0.3">
      <c r="B17" s="4" t="str">
        <f>CONCATENATE(B1," ","-"," ","VOLUMEN (LITROS)")</f>
        <v>SUECIA - VOLUMEN (LITROS)</v>
      </c>
    </row>
    <row r="18" spans="2:16" ht="30" x14ac:dyDescent="0.25">
      <c r="B18" s="15" t="str">
        <f>CONCATENATE("Principales exportadores a ",B1)</f>
        <v>Principales exportadores a SUECIA</v>
      </c>
      <c r="C18" s="15">
        <v>2012</v>
      </c>
      <c r="D18" s="15">
        <v>2013</v>
      </c>
      <c r="E18" s="15">
        <v>2014</v>
      </c>
      <c r="F18" s="15">
        <v>2015</v>
      </c>
      <c r="G18" s="15">
        <v>2016</v>
      </c>
      <c r="H18" s="15">
        <v>2017</v>
      </c>
      <c r="I18" s="15">
        <v>2018</v>
      </c>
      <c r="J18" s="15">
        <v>2019</v>
      </c>
      <c r="K18" s="15">
        <v>2020</v>
      </c>
      <c r="L18" s="15">
        <v>2021</v>
      </c>
      <c r="M18" s="15" t="s">
        <v>15</v>
      </c>
      <c r="N18" s="12" t="s">
        <v>22</v>
      </c>
    </row>
    <row r="19" spans="2:16" x14ac:dyDescent="0.25">
      <c r="B19" s="20" t="s">
        <v>5</v>
      </c>
      <c r="C19" s="16">
        <v>6550000</v>
      </c>
      <c r="D19" s="16">
        <v>7350000</v>
      </c>
      <c r="E19" s="16">
        <v>8894000</v>
      </c>
      <c r="F19" s="16">
        <v>7632000</v>
      </c>
      <c r="G19" s="16">
        <v>8116000</v>
      </c>
      <c r="H19" s="16">
        <v>8244000</v>
      </c>
      <c r="I19" s="16">
        <v>9590000</v>
      </c>
      <c r="J19" s="16">
        <v>19463000</v>
      </c>
      <c r="K19" s="16">
        <v>23696000</v>
      </c>
      <c r="L19" s="16">
        <v>24381000</v>
      </c>
      <c r="M19" s="11">
        <f>+L19/C19-1</f>
        <v>2.7222900763358777</v>
      </c>
      <c r="N19" s="11">
        <f>+L19/$L$29</f>
        <v>0.3149267612183213</v>
      </c>
      <c r="P19" s="1"/>
    </row>
    <row r="20" spans="2:16" x14ac:dyDescent="0.25">
      <c r="B20" s="20" t="s">
        <v>3</v>
      </c>
      <c r="C20" s="16">
        <v>9448000</v>
      </c>
      <c r="D20" s="16">
        <v>8830000</v>
      </c>
      <c r="E20" s="16">
        <v>8017000</v>
      </c>
      <c r="F20" s="16">
        <v>9215000</v>
      </c>
      <c r="G20" s="16">
        <v>10991000</v>
      </c>
      <c r="H20" s="16">
        <v>11277000</v>
      </c>
      <c r="I20" s="16">
        <v>10728000</v>
      </c>
      <c r="J20" s="16">
        <v>22536000</v>
      </c>
      <c r="K20" s="16">
        <v>19105000</v>
      </c>
      <c r="L20" s="16">
        <v>19520000</v>
      </c>
      <c r="M20" s="11">
        <f t="shared" ref="M20:M29" si="14">+L20/C20-1</f>
        <v>1.0660457239627434</v>
      </c>
      <c r="N20" s="11">
        <f t="shared" ref="N20:N29" si="15">+L20/$L$29</f>
        <v>0.25213774574388387</v>
      </c>
      <c r="P20" s="1"/>
    </row>
    <row r="21" spans="2:16" x14ac:dyDescent="0.25">
      <c r="B21" s="20" t="s">
        <v>4</v>
      </c>
      <c r="C21" s="16">
        <v>6583000</v>
      </c>
      <c r="D21" s="16">
        <v>3923000</v>
      </c>
      <c r="E21" s="16">
        <v>4069000</v>
      </c>
      <c r="F21" s="16">
        <v>3938000</v>
      </c>
      <c r="G21" s="16">
        <v>4293000</v>
      </c>
      <c r="H21" s="16">
        <v>4676000</v>
      </c>
      <c r="I21" s="16">
        <v>7354000</v>
      </c>
      <c r="J21" s="16">
        <v>9337000</v>
      </c>
      <c r="K21" s="16">
        <v>8644000</v>
      </c>
      <c r="L21" s="16">
        <v>7563000</v>
      </c>
      <c r="M21" s="11">
        <f t="shared" si="14"/>
        <v>0.14886829712896854</v>
      </c>
      <c r="N21" s="11">
        <f t="shared" si="15"/>
        <v>9.7690459583042705E-2</v>
      </c>
      <c r="P21" s="1"/>
    </row>
    <row r="22" spans="2:16" x14ac:dyDescent="0.25">
      <c r="B22" s="20" t="s">
        <v>10</v>
      </c>
      <c r="C22" s="16">
        <v>6125000</v>
      </c>
      <c r="D22" s="16">
        <v>6846000</v>
      </c>
      <c r="E22" s="16">
        <v>6611000</v>
      </c>
      <c r="F22" s="16">
        <v>4907000</v>
      </c>
      <c r="G22" s="16">
        <v>6069000</v>
      </c>
      <c r="H22" s="16">
        <v>6713000</v>
      </c>
      <c r="I22" s="16">
        <v>6081000</v>
      </c>
      <c r="J22" s="16">
        <v>6780000</v>
      </c>
      <c r="K22" s="16">
        <v>6557000</v>
      </c>
      <c r="L22" s="16">
        <v>6289000</v>
      </c>
      <c r="M22" s="11">
        <f t="shared" si="14"/>
        <v>2.6775510204081643E-2</v>
      </c>
      <c r="N22" s="11">
        <f t="shared" si="15"/>
        <v>8.1234338267586345E-2</v>
      </c>
      <c r="P22" s="1"/>
    </row>
    <row r="23" spans="2:16" x14ac:dyDescent="0.25">
      <c r="B23" s="20" t="s">
        <v>2</v>
      </c>
      <c r="C23" s="16">
        <v>2399000</v>
      </c>
      <c r="D23" s="16">
        <v>1089000</v>
      </c>
      <c r="E23" s="16">
        <v>1024000</v>
      </c>
      <c r="F23" s="16">
        <v>989000</v>
      </c>
      <c r="G23" s="16">
        <v>1931000</v>
      </c>
      <c r="H23" s="16">
        <v>834000</v>
      </c>
      <c r="I23" s="16">
        <v>714000</v>
      </c>
      <c r="J23" s="16">
        <v>3164000</v>
      </c>
      <c r="K23" s="16">
        <v>3564000</v>
      </c>
      <c r="L23" s="16">
        <v>4240000</v>
      </c>
      <c r="M23" s="11">
        <f t="shared" si="14"/>
        <v>0.76740308461859108</v>
      </c>
      <c r="N23" s="11">
        <f t="shared" si="15"/>
        <v>5.4767625100105917E-2</v>
      </c>
      <c r="P23" s="1"/>
    </row>
    <row r="24" spans="2:16" x14ac:dyDescent="0.25">
      <c r="B24" s="20" t="s">
        <v>8</v>
      </c>
      <c r="C24" s="16">
        <v>3159000</v>
      </c>
      <c r="D24" s="16">
        <v>3795000</v>
      </c>
      <c r="E24" s="16">
        <v>3825000</v>
      </c>
      <c r="F24" s="16">
        <v>4204000</v>
      </c>
      <c r="G24" s="16">
        <v>4302000</v>
      </c>
      <c r="H24" s="16">
        <v>3596000</v>
      </c>
      <c r="I24" s="16">
        <v>3489000</v>
      </c>
      <c r="J24" s="16">
        <v>3459000</v>
      </c>
      <c r="K24" s="16">
        <v>3380000</v>
      </c>
      <c r="L24" s="16">
        <v>3765000</v>
      </c>
      <c r="M24" s="11">
        <f t="shared" si="14"/>
        <v>0.19183285849952525</v>
      </c>
      <c r="N24" s="11">
        <f t="shared" si="15"/>
        <v>4.863210106176858E-2</v>
      </c>
      <c r="P24" s="1"/>
    </row>
    <row r="25" spans="2:16" x14ac:dyDescent="0.25">
      <c r="B25" s="20" t="s">
        <v>9</v>
      </c>
      <c r="C25" s="16">
        <v>6482000</v>
      </c>
      <c r="D25" s="16">
        <v>5480000</v>
      </c>
      <c r="E25" s="16">
        <v>4158000</v>
      </c>
      <c r="F25" s="16">
        <v>3819000</v>
      </c>
      <c r="G25" s="16">
        <v>4120000</v>
      </c>
      <c r="H25" s="16">
        <v>3863000</v>
      </c>
      <c r="I25" s="16">
        <v>4070000</v>
      </c>
      <c r="J25" s="16">
        <v>4199000</v>
      </c>
      <c r="K25" s="16">
        <v>3743000</v>
      </c>
      <c r="L25" s="16">
        <v>3557000</v>
      </c>
      <c r="M25" s="11">
        <f t="shared" si="14"/>
        <v>-0.45124961431656896</v>
      </c>
      <c r="N25" s="11">
        <f t="shared" si="15"/>
        <v>4.5945387377612439E-2</v>
      </c>
      <c r="P25" s="1"/>
    </row>
    <row r="26" spans="2:16" x14ac:dyDescent="0.25">
      <c r="B26" s="20" t="s">
        <v>0</v>
      </c>
      <c r="C26" s="16">
        <v>5792000</v>
      </c>
      <c r="D26" s="16">
        <v>6016000</v>
      </c>
      <c r="E26" s="16">
        <v>5826000</v>
      </c>
      <c r="F26" s="16">
        <v>5682000</v>
      </c>
      <c r="G26" s="16">
        <v>4956000</v>
      </c>
      <c r="H26" s="16">
        <v>4731000</v>
      </c>
      <c r="I26" s="16">
        <v>4515000</v>
      </c>
      <c r="J26" s="16">
        <v>4716000</v>
      </c>
      <c r="K26" s="16">
        <v>4310000</v>
      </c>
      <c r="L26" s="16">
        <v>3527000</v>
      </c>
      <c r="M26" s="11">
        <f t="shared" si="14"/>
        <v>-0.39105662983425415</v>
      </c>
      <c r="N26" s="11">
        <f t="shared" si="15"/>
        <v>4.5557880596243765E-2</v>
      </c>
      <c r="P26" s="1"/>
    </row>
    <row r="27" spans="2:16" x14ac:dyDescent="0.25">
      <c r="B27" s="20" t="s">
        <v>7</v>
      </c>
      <c r="C27" s="16">
        <v>6476000</v>
      </c>
      <c r="D27" s="16">
        <v>9937000</v>
      </c>
      <c r="E27" s="16">
        <v>5035000</v>
      </c>
      <c r="F27" s="16">
        <v>5016000</v>
      </c>
      <c r="G27" s="16">
        <v>4580000</v>
      </c>
      <c r="H27" s="16">
        <v>3713000</v>
      </c>
      <c r="I27" s="16">
        <v>4057000</v>
      </c>
      <c r="J27" s="16">
        <v>3680000</v>
      </c>
      <c r="K27" s="16">
        <v>3208000</v>
      </c>
      <c r="L27" s="16">
        <v>2980000</v>
      </c>
      <c r="M27" s="11">
        <f t="shared" si="14"/>
        <v>-0.53983940704138356</v>
      </c>
      <c r="N27" s="11">
        <f t="shared" si="15"/>
        <v>3.8492340282621614E-2</v>
      </c>
      <c r="P27" s="1"/>
    </row>
    <row r="28" spans="2:16" x14ac:dyDescent="0.25">
      <c r="B28" s="20" t="s">
        <v>11</v>
      </c>
      <c r="C28" s="16">
        <v>1350000</v>
      </c>
      <c r="D28" s="16">
        <v>1571000</v>
      </c>
      <c r="E28" s="16">
        <v>1558000</v>
      </c>
      <c r="F28" s="16">
        <v>1662000</v>
      </c>
      <c r="G28" s="16">
        <v>1801000</v>
      </c>
      <c r="H28" s="16">
        <v>1866000</v>
      </c>
      <c r="I28" s="16">
        <v>1588000</v>
      </c>
      <c r="J28" s="16">
        <v>1611000</v>
      </c>
      <c r="K28" s="16">
        <v>1430000</v>
      </c>
      <c r="L28" s="16">
        <v>1596000</v>
      </c>
      <c r="M28" s="11">
        <f t="shared" si="14"/>
        <v>0.18222222222222229</v>
      </c>
      <c r="N28" s="11">
        <f t="shared" si="15"/>
        <v>2.0615360768813453E-2</v>
      </c>
      <c r="P28" s="1"/>
    </row>
    <row r="29" spans="2:16" x14ac:dyDescent="0.25">
      <c r="B29" s="21" t="s">
        <v>17</v>
      </c>
      <c r="C29" s="17">
        <f>SUM(C19:C28)</f>
        <v>54364000</v>
      </c>
      <c r="D29" s="17">
        <f t="shared" ref="D29:L29" si="16">SUM(D19:D28)</f>
        <v>54837000</v>
      </c>
      <c r="E29" s="17">
        <f t="shared" si="16"/>
        <v>49017000</v>
      </c>
      <c r="F29" s="17">
        <f t="shared" si="16"/>
        <v>47064000</v>
      </c>
      <c r="G29" s="17">
        <f t="shared" si="16"/>
        <v>51159000</v>
      </c>
      <c r="H29" s="17">
        <f t="shared" si="16"/>
        <v>49513000</v>
      </c>
      <c r="I29" s="17">
        <f t="shared" si="16"/>
        <v>52186000</v>
      </c>
      <c r="J29" s="17">
        <f t="shared" si="16"/>
        <v>78945000</v>
      </c>
      <c r="K29" s="17">
        <f t="shared" si="16"/>
        <v>77637000</v>
      </c>
      <c r="L29" s="17">
        <f t="shared" si="16"/>
        <v>77418000</v>
      </c>
      <c r="M29" s="22">
        <f t="shared" si="14"/>
        <v>0.42406739754249134</v>
      </c>
      <c r="N29" s="22">
        <f t="shared" si="15"/>
        <v>1</v>
      </c>
      <c r="P29" s="11"/>
    </row>
    <row r="32" spans="2:16" ht="18.75" x14ac:dyDescent="0.3">
      <c r="B32" s="4" t="str">
        <f>CONCATENATE(B1," ","-"," ","PRECIO PROMEDIO (U$S/LITRO)")</f>
        <v>SUECIA - PRECIO PROMEDIO (U$S/LITRO)</v>
      </c>
    </row>
    <row r="33" spans="2:13" ht="25.5" x14ac:dyDescent="0.25">
      <c r="B33" s="15" t="str">
        <f>+B18</f>
        <v>Principales exportadores a SUECIA</v>
      </c>
      <c r="C33" s="15">
        <v>2012</v>
      </c>
      <c r="D33" s="15">
        <v>2013</v>
      </c>
      <c r="E33" s="15">
        <v>2014</v>
      </c>
      <c r="F33" s="15">
        <v>2015</v>
      </c>
      <c r="G33" s="15">
        <v>2016</v>
      </c>
      <c r="H33" s="15">
        <v>2017</v>
      </c>
      <c r="I33" s="15">
        <v>2018</v>
      </c>
      <c r="J33" s="15">
        <v>2019</v>
      </c>
      <c r="K33" s="15">
        <v>2020</v>
      </c>
      <c r="L33" s="15">
        <v>2021</v>
      </c>
      <c r="M33" s="15" t="s">
        <v>15</v>
      </c>
    </row>
    <row r="34" spans="2:13" x14ac:dyDescent="0.25">
      <c r="B34" s="20" t="str">
        <f>+B19</f>
        <v>Francia</v>
      </c>
      <c r="C34" s="18">
        <v>11.91618320610687</v>
      </c>
      <c r="D34" s="18">
        <v>12.961632653061224</v>
      </c>
      <c r="E34" s="18">
        <v>12.062401619069036</v>
      </c>
      <c r="F34" s="18">
        <v>11.342636268343815</v>
      </c>
      <c r="G34" s="18">
        <v>11.188639724001971</v>
      </c>
      <c r="H34" s="18">
        <v>12.279718583212032</v>
      </c>
      <c r="I34" s="18">
        <v>12.037434827945777</v>
      </c>
      <c r="J34" s="18">
        <v>6.100395622463135</v>
      </c>
      <c r="K34" s="18">
        <v>5.4259790681971642</v>
      </c>
      <c r="L34" s="18">
        <v>5.9041876871334233</v>
      </c>
      <c r="M34" s="11">
        <f>+L34/C34-1</f>
        <v>-0.50452358905428607</v>
      </c>
    </row>
    <row r="35" spans="2:13" x14ac:dyDescent="0.25">
      <c r="B35" s="20" t="str">
        <f t="shared" ref="B35:B43" si="17">+B20</f>
        <v>Italia</v>
      </c>
      <c r="C35" s="18">
        <v>10.702159187129551</v>
      </c>
      <c r="D35" s="18">
        <v>13.707248018120046</v>
      </c>
      <c r="E35" s="18">
        <v>14.7356866658351</v>
      </c>
      <c r="F35" s="18">
        <v>11.518393922951709</v>
      </c>
      <c r="G35" s="18">
        <v>9.7664452734055143</v>
      </c>
      <c r="H35" s="18">
        <v>9.2317992373858289</v>
      </c>
      <c r="I35" s="18">
        <v>10.241797166293811</v>
      </c>
      <c r="J35" s="18">
        <v>4.6647586084487047</v>
      </c>
      <c r="K35" s="18">
        <v>5.8075372939021195</v>
      </c>
      <c r="L35" s="18">
        <v>6.5278176229508196</v>
      </c>
      <c r="M35" s="11">
        <f t="shared" ref="M35:M44" si="18">+L35/C35-1</f>
        <v>-0.39004667106791002</v>
      </c>
    </row>
    <row r="36" spans="2:13" x14ac:dyDescent="0.25">
      <c r="B36" s="20" t="str">
        <f t="shared" si="17"/>
        <v>España</v>
      </c>
      <c r="C36" s="18">
        <v>6.7712289229834424</v>
      </c>
      <c r="D36" s="18">
        <v>11.967117002294163</v>
      </c>
      <c r="E36" s="18">
        <v>11.247726714180388</v>
      </c>
      <c r="F36" s="18">
        <v>8.5195530726256976</v>
      </c>
      <c r="G36" s="18">
        <v>8.2257162823200556</v>
      </c>
      <c r="H36" s="18">
        <v>8.0109067579127462</v>
      </c>
      <c r="I36" s="18">
        <v>5.7806635844438397</v>
      </c>
      <c r="J36" s="18">
        <v>4.4234764913783868</v>
      </c>
      <c r="K36" s="18">
        <v>4.7215409532623784</v>
      </c>
      <c r="L36" s="18">
        <v>5.6716911278593152</v>
      </c>
      <c r="M36" s="11">
        <f t="shared" si="18"/>
        <v>-0.16238378699500011</v>
      </c>
    </row>
    <row r="37" spans="2:13" x14ac:dyDescent="0.25">
      <c r="B37" s="20" t="str">
        <f t="shared" si="17"/>
        <v>Alemania</v>
      </c>
      <c r="C37" s="18">
        <v>5.0997551020408167</v>
      </c>
      <c r="D37" s="18">
        <v>5.1228454572012856</v>
      </c>
      <c r="E37" s="18">
        <v>4.3855695053698378</v>
      </c>
      <c r="F37" s="18">
        <v>4.4774811493784386</v>
      </c>
      <c r="G37" s="18">
        <v>4.3786455758774094</v>
      </c>
      <c r="H37" s="18">
        <v>4.6350364963503647</v>
      </c>
      <c r="I37" s="18">
        <v>4.5313270843611244</v>
      </c>
      <c r="J37" s="18">
        <v>3.9092920353982299</v>
      </c>
      <c r="K37" s="18">
        <v>4.154796400793046</v>
      </c>
      <c r="L37" s="18">
        <v>4.8384480839561137</v>
      </c>
      <c r="M37" s="11">
        <f t="shared" si="18"/>
        <v>-5.1239130675144295E-2</v>
      </c>
    </row>
    <row r="38" spans="2:13" x14ac:dyDescent="0.25">
      <c r="B38" s="20" t="str">
        <f t="shared" si="17"/>
        <v>Portugal</v>
      </c>
      <c r="C38" s="18">
        <v>5.1162984576907045</v>
      </c>
      <c r="D38" s="18">
        <v>11.800734618916437</v>
      </c>
      <c r="E38" s="18">
        <v>10.8681640625</v>
      </c>
      <c r="F38" s="18">
        <v>8.6056622851365017</v>
      </c>
      <c r="G38" s="18">
        <v>4.943552563438633</v>
      </c>
      <c r="H38" s="18">
        <v>12.417266187050359</v>
      </c>
      <c r="I38" s="18">
        <v>13.840336134453782</v>
      </c>
      <c r="J38" s="18">
        <v>4.1343236409608091</v>
      </c>
      <c r="K38" s="18">
        <v>4.0869809203142538</v>
      </c>
      <c r="L38" s="18">
        <v>3.8346698113207549</v>
      </c>
      <c r="M38" s="11">
        <f t="shared" si="18"/>
        <v>-0.25049919526165143</v>
      </c>
    </row>
    <row r="39" spans="2:13" x14ac:dyDescent="0.25">
      <c r="B39" s="20" t="str">
        <f t="shared" si="17"/>
        <v>Estados Unidos de América</v>
      </c>
      <c r="C39" s="18">
        <v>6.9306742640075978</v>
      </c>
      <c r="D39" s="18">
        <v>7.294861660079051</v>
      </c>
      <c r="E39" s="18">
        <v>7.0786928104575164</v>
      </c>
      <c r="F39" s="18">
        <v>6.2951950523311133</v>
      </c>
      <c r="G39" s="18">
        <v>6.7647605764760579</v>
      </c>
      <c r="H39" s="18">
        <v>7.1701890989988879</v>
      </c>
      <c r="I39" s="18">
        <v>7.1143594153052447</v>
      </c>
      <c r="J39" s="18">
        <v>7.2633709164498406</v>
      </c>
      <c r="K39" s="18">
        <v>8.199704142011834</v>
      </c>
      <c r="L39" s="18">
        <v>8.3875166002656041</v>
      </c>
      <c r="M39" s="11">
        <f t="shared" si="18"/>
        <v>0.21020210743761036</v>
      </c>
    </row>
    <row r="40" spans="2:13" x14ac:dyDescent="0.25">
      <c r="B40" s="20" t="str">
        <f t="shared" si="17"/>
        <v>Australia</v>
      </c>
      <c r="C40" s="18">
        <v>4.3474236346806538</v>
      </c>
      <c r="D40" s="18">
        <v>3.8065693430656933</v>
      </c>
      <c r="E40" s="18">
        <v>4.1895141895141892</v>
      </c>
      <c r="F40" s="18">
        <v>3.5621890547263684</v>
      </c>
      <c r="G40" s="18">
        <v>3.595145631067961</v>
      </c>
      <c r="H40" s="18">
        <v>3.5376650271809473</v>
      </c>
      <c r="I40" s="18">
        <v>3.5845208845208845</v>
      </c>
      <c r="J40" s="18">
        <v>3.4279590378661586</v>
      </c>
      <c r="K40" s="18">
        <v>3.9348116484103661</v>
      </c>
      <c r="L40" s="18">
        <v>4.430418892324993</v>
      </c>
      <c r="M40" s="11">
        <f t="shared" si="18"/>
        <v>1.9090676368012982E-2</v>
      </c>
    </row>
    <row r="41" spans="2:13" x14ac:dyDescent="0.25">
      <c r="B41" s="20" t="str">
        <f t="shared" si="17"/>
        <v>Chile</v>
      </c>
      <c r="C41" s="18">
        <v>4.0991022099447516</v>
      </c>
      <c r="D41" s="18">
        <v>4.1587433510638299</v>
      </c>
      <c r="E41" s="18">
        <v>4.1850326124270509</v>
      </c>
      <c r="F41" s="18">
        <v>3.4560014079549455</v>
      </c>
      <c r="G41" s="18">
        <v>3.4537933817594832</v>
      </c>
      <c r="H41" s="18">
        <v>3.5214542380046501</v>
      </c>
      <c r="I41" s="18">
        <v>3.558361018826135</v>
      </c>
      <c r="J41" s="18">
        <v>3.2281594571670906</v>
      </c>
      <c r="K41" s="18">
        <v>3.4085846867749421</v>
      </c>
      <c r="L41" s="18">
        <v>3.7513467536149703</v>
      </c>
      <c r="M41" s="11">
        <f t="shared" si="18"/>
        <v>-8.4836981006743084E-2</v>
      </c>
    </row>
    <row r="42" spans="2:13" x14ac:dyDescent="0.25">
      <c r="B42" s="20" t="str">
        <f t="shared" si="17"/>
        <v>Sudáfrica</v>
      </c>
      <c r="C42" s="18">
        <v>4.7807288449660286</v>
      </c>
      <c r="D42" s="18">
        <v>3.2422260239508907</v>
      </c>
      <c r="E42" s="18">
        <v>5.0669314796425029</v>
      </c>
      <c r="F42" s="18">
        <v>3.9820574162679425</v>
      </c>
      <c r="G42" s="18">
        <v>3.9982532751091702</v>
      </c>
      <c r="H42" s="18">
        <v>4.3129544842445462</v>
      </c>
      <c r="I42" s="18">
        <v>4.6167118560512694</v>
      </c>
      <c r="J42" s="18">
        <v>4.4627717391304351</v>
      </c>
      <c r="K42" s="18">
        <v>4.9432668329177059</v>
      </c>
      <c r="L42" s="18">
        <v>5.1221476510067117</v>
      </c>
      <c r="M42" s="11">
        <f t="shared" si="18"/>
        <v>7.1415639144685628E-2</v>
      </c>
    </row>
    <row r="43" spans="2:13" x14ac:dyDescent="0.25">
      <c r="B43" s="20" t="str">
        <f t="shared" si="17"/>
        <v>Nueva Zelandia</v>
      </c>
      <c r="C43" s="18">
        <v>7.0185185185185182</v>
      </c>
      <c r="D43" s="18">
        <v>7.0343730108211329</v>
      </c>
      <c r="E43" s="18">
        <v>7.1181001283697052</v>
      </c>
      <c r="F43" s="18">
        <v>5.8820697954271965</v>
      </c>
      <c r="G43" s="18">
        <v>5.8622987229317047</v>
      </c>
      <c r="H43" s="18">
        <v>6.103429796355841</v>
      </c>
      <c r="I43" s="18">
        <v>6.224181360201511</v>
      </c>
      <c r="J43" s="18">
        <v>6.0645561762880202</v>
      </c>
      <c r="K43" s="18">
        <v>6.3118881118881118</v>
      </c>
      <c r="L43" s="18">
        <v>6.5802005012531328</v>
      </c>
      <c r="M43" s="11">
        <f t="shared" si="18"/>
        <v>-6.245164362092559E-2</v>
      </c>
    </row>
    <row r="44" spans="2:13" x14ac:dyDescent="0.25">
      <c r="B44" s="21" t="s">
        <v>17</v>
      </c>
      <c r="C44" s="19">
        <v>7.0175299830770363</v>
      </c>
      <c r="D44" s="19">
        <v>7.8050221565731164</v>
      </c>
      <c r="E44" s="19">
        <v>8.5029275557459663</v>
      </c>
      <c r="F44" s="19">
        <v>7.3558771035186128</v>
      </c>
      <c r="G44" s="19">
        <v>7.026798803729549</v>
      </c>
      <c r="H44" s="19">
        <v>7.4280290024841964</v>
      </c>
      <c r="I44" s="19">
        <v>7.4608515693864259</v>
      </c>
      <c r="J44" s="19">
        <v>4.8854265627968836</v>
      </c>
      <c r="K44" s="19">
        <v>5.2058554555173435</v>
      </c>
      <c r="L44" s="19">
        <v>5.7776098581725179</v>
      </c>
      <c r="M44" s="22">
        <f t="shared" si="18"/>
        <v>-0.17668896718569349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4"/>
  <sheetViews>
    <sheetView topLeftCell="C31" workbookViewId="0">
      <selection activeCell="B19" sqref="B19:B28"/>
    </sheetView>
  </sheetViews>
  <sheetFormatPr baseColWidth="10" defaultColWidth="10.85546875" defaultRowHeight="15" x14ac:dyDescent="0.25"/>
  <cols>
    <col min="1" max="1" width="5.42578125" style="3" customWidth="1"/>
    <col min="2" max="2" width="29.42578125" style="3" customWidth="1"/>
    <col min="3" max="12" width="11.85546875" style="14" customWidth="1"/>
    <col min="13" max="14" width="14.42578125" style="3" customWidth="1"/>
    <col min="15" max="15" width="10.85546875" style="3"/>
    <col min="16" max="16" width="16.7109375" style="3" customWidth="1"/>
    <col min="17" max="16384" width="10.85546875" style="3"/>
  </cols>
  <sheetData>
    <row r="1" spans="2:16" ht="21" x14ac:dyDescent="0.35">
      <c r="B1" s="2" t="s">
        <v>20</v>
      </c>
    </row>
    <row r="2" spans="2:16" ht="18.75" x14ac:dyDescent="0.3">
      <c r="B2" s="4" t="str">
        <f>CONCATENATE(B1," ","-"," ","VALOR (U$S)")</f>
        <v>DINAMARCA - VALOR (U$S)</v>
      </c>
    </row>
    <row r="3" spans="2:16" ht="30" x14ac:dyDescent="0.25">
      <c r="B3" s="15" t="str">
        <f>+B33</f>
        <v>Principales exportadores a DINAMARCA</v>
      </c>
      <c r="C3" s="15">
        <v>2012</v>
      </c>
      <c r="D3" s="15">
        <v>2013</v>
      </c>
      <c r="E3" s="15">
        <v>2014</v>
      </c>
      <c r="F3" s="15">
        <v>2015</v>
      </c>
      <c r="G3" s="15">
        <v>2016</v>
      </c>
      <c r="H3" s="15">
        <v>2017</v>
      </c>
      <c r="I3" s="15">
        <v>2018</v>
      </c>
      <c r="J3" s="15">
        <v>2019</v>
      </c>
      <c r="K3" s="15">
        <v>2020</v>
      </c>
      <c r="L3" s="15">
        <v>2021</v>
      </c>
      <c r="M3" s="15" t="s">
        <v>15</v>
      </c>
      <c r="N3" s="12" t="s">
        <v>22</v>
      </c>
      <c r="P3"/>
    </row>
    <row r="4" spans="2:16" x14ac:dyDescent="0.25">
      <c r="B4" s="20" t="str">
        <f>+B19</f>
        <v>Italia</v>
      </c>
      <c r="C4" s="16">
        <f t="shared" ref="C4:L4" si="0">+C19*C34</f>
        <v>154803000</v>
      </c>
      <c r="D4" s="16">
        <f t="shared" si="0"/>
        <v>161848000</v>
      </c>
      <c r="E4" s="16">
        <f t="shared" si="0"/>
        <v>175232000</v>
      </c>
      <c r="F4" s="16">
        <f t="shared" si="0"/>
        <v>138261000</v>
      </c>
      <c r="G4" s="16">
        <f t="shared" si="0"/>
        <v>139828000</v>
      </c>
      <c r="H4" s="16">
        <f t="shared" si="0"/>
        <v>142965000</v>
      </c>
      <c r="I4" s="16">
        <f t="shared" si="0"/>
        <v>139034000</v>
      </c>
      <c r="J4" s="16">
        <f t="shared" si="0"/>
        <v>136175000</v>
      </c>
      <c r="K4" s="16">
        <f t="shared" si="0"/>
        <v>142936000</v>
      </c>
      <c r="L4" s="16">
        <f t="shared" si="0"/>
        <v>170732000</v>
      </c>
      <c r="M4" s="11">
        <f>+L4/C4-1</f>
        <v>0.10289852263845023</v>
      </c>
      <c r="N4" s="11">
        <f>+L4/$L$14</f>
        <v>0.2654097690419524</v>
      </c>
      <c r="P4"/>
    </row>
    <row r="5" spans="2:16" x14ac:dyDescent="0.25">
      <c r="B5" s="20" t="str">
        <f t="shared" ref="B5:B13" si="1">+B20</f>
        <v>Francia</v>
      </c>
      <c r="C5" s="16">
        <f t="shared" ref="C5:L5" si="2">+C20*C35</f>
        <v>110547000</v>
      </c>
      <c r="D5" s="16">
        <f t="shared" si="2"/>
        <v>115076000</v>
      </c>
      <c r="E5" s="16">
        <f t="shared" si="2"/>
        <v>112724000</v>
      </c>
      <c r="F5" s="16">
        <f t="shared" si="2"/>
        <v>97977000</v>
      </c>
      <c r="G5" s="16">
        <f t="shared" si="2"/>
        <v>94303000</v>
      </c>
      <c r="H5" s="16">
        <f t="shared" si="2"/>
        <v>108103000</v>
      </c>
      <c r="I5" s="16">
        <f t="shared" si="2"/>
        <v>128517000</v>
      </c>
      <c r="J5" s="16">
        <f t="shared" si="2"/>
        <v>135887000</v>
      </c>
      <c r="K5" s="16">
        <f t="shared" si="2"/>
        <v>154357000</v>
      </c>
      <c r="L5" s="16">
        <f t="shared" si="2"/>
        <v>214037999.99999997</v>
      </c>
      <c r="M5" s="11">
        <f t="shared" ref="M5:M14" si="3">+L5/C5-1</f>
        <v>0.93617194496458489</v>
      </c>
      <c r="N5" s="11">
        <f t="shared" ref="N5:N14" si="4">+L5/$L$14</f>
        <v>0.3327306898894255</v>
      </c>
      <c r="P5"/>
    </row>
    <row r="6" spans="2:16" x14ac:dyDescent="0.25">
      <c r="B6" s="20" t="str">
        <f t="shared" si="1"/>
        <v>España</v>
      </c>
      <c r="C6" s="16">
        <f t="shared" ref="C6:L6" si="5">+C21*C36</f>
        <v>38771000</v>
      </c>
      <c r="D6" s="16">
        <f t="shared" si="5"/>
        <v>42347000</v>
      </c>
      <c r="E6" s="16">
        <f t="shared" si="5"/>
        <v>41972000</v>
      </c>
      <c r="F6" s="16">
        <f t="shared" si="5"/>
        <v>34872000</v>
      </c>
      <c r="G6" s="16">
        <f t="shared" si="5"/>
        <v>37293000</v>
      </c>
      <c r="H6" s="16">
        <f t="shared" si="5"/>
        <v>39023000</v>
      </c>
      <c r="I6" s="16">
        <f t="shared" si="5"/>
        <v>42268000</v>
      </c>
      <c r="J6" s="16">
        <f t="shared" si="5"/>
        <v>38395000</v>
      </c>
      <c r="K6" s="16">
        <f t="shared" si="5"/>
        <v>40162000</v>
      </c>
      <c r="L6" s="16">
        <f t="shared" si="5"/>
        <v>47212000</v>
      </c>
      <c r="M6" s="11">
        <f t="shared" si="3"/>
        <v>0.21771427097572937</v>
      </c>
      <c r="N6" s="11">
        <f t="shared" si="4"/>
        <v>7.3392955134413324E-2</v>
      </c>
      <c r="P6"/>
    </row>
    <row r="7" spans="2:16" x14ac:dyDescent="0.25">
      <c r="B7" s="20" t="str">
        <f t="shared" si="1"/>
        <v>Alemania</v>
      </c>
      <c r="C7" s="16">
        <f t="shared" ref="C7:L7" si="6">+C22*C37</f>
        <v>28477999.999999996</v>
      </c>
      <c r="D7" s="16">
        <f t="shared" si="6"/>
        <v>29104000</v>
      </c>
      <c r="E7" s="16">
        <f t="shared" si="6"/>
        <v>29982000</v>
      </c>
      <c r="F7" s="16">
        <f t="shared" si="6"/>
        <v>25928000</v>
      </c>
      <c r="G7" s="16">
        <f t="shared" si="6"/>
        <v>28920000</v>
      </c>
      <c r="H7" s="16">
        <f t="shared" si="6"/>
        <v>30366000</v>
      </c>
      <c r="I7" s="16">
        <f t="shared" si="6"/>
        <v>39393000</v>
      </c>
      <c r="J7" s="16">
        <f t="shared" si="6"/>
        <v>39644000</v>
      </c>
      <c r="K7" s="16">
        <f t="shared" si="6"/>
        <v>48423000</v>
      </c>
      <c r="L7" s="16">
        <f t="shared" si="6"/>
        <v>56121000</v>
      </c>
      <c r="M7" s="11">
        <f t="shared" si="3"/>
        <v>0.97067912072477025</v>
      </c>
      <c r="N7" s="11">
        <f t="shared" si="4"/>
        <v>8.7242354382326748E-2</v>
      </c>
      <c r="P7"/>
    </row>
    <row r="8" spans="2:16" x14ac:dyDescent="0.25">
      <c r="B8" s="20" t="str">
        <f t="shared" si="1"/>
        <v>Chile</v>
      </c>
      <c r="C8" s="16">
        <f t="shared" ref="C8:L8" si="7">+C23*C38</f>
        <v>39212000</v>
      </c>
      <c r="D8" s="16">
        <f t="shared" si="7"/>
        <v>45052000</v>
      </c>
      <c r="E8" s="16">
        <f t="shared" si="7"/>
        <v>45940999.999999993</v>
      </c>
      <c r="F8" s="16">
        <f t="shared" si="7"/>
        <v>42548000</v>
      </c>
      <c r="G8" s="16">
        <f t="shared" si="7"/>
        <v>42453000</v>
      </c>
      <c r="H8" s="16">
        <f t="shared" si="7"/>
        <v>32866000</v>
      </c>
      <c r="I8" s="16">
        <f t="shared" si="7"/>
        <v>31879000</v>
      </c>
      <c r="J8" s="16">
        <f t="shared" si="7"/>
        <v>30195000</v>
      </c>
      <c r="K8" s="16">
        <f t="shared" si="7"/>
        <v>25891000</v>
      </c>
      <c r="L8" s="16">
        <f t="shared" si="7"/>
        <v>25265000.000000004</v>
      </c>
      <c r="M8" s="11">
        <f t="shared" si="3"/>
        <v>-0.35568193410180549</v>
      </c>
      <c r="N8" s="11">
        <f t="shared" si="4"/>
        <v>3.92754598718748E-2</v>
      </c>
      <c r="P8"/>
    </row>
    <row r="9" spans="2:16" x14ac:dyDescent="0.25">
      <c r="B9" s="20" t="str">
        <f t="shared" si="1"/>
        <v>Estados Unidos de América</v>
      </c>
      <c r="C9" s="16">
        <f t="shared" ref="C9:L9" si="8">+C24*C39</f>
        <v>16624000</v>
      </c>
      <c r="D9" s="16">
        <f t="shared" si="8"/>
        <v>20600000</v>
      </c>
      <c r="E9" s="16">
        <f t="shared" si="8"/>
        <v>22579999.999999996</v>
      </c>
      <c r="F9" s="16">
        <f t="shared" si="8"/>
        <v>22529000</v>
      </c>
      <c r="G9" s="16">
        <f t="shared" si="8"/>
        <v>23456000</v>
      </c>
      <c r="H9" s="16">
        <f t="shared" si="8"/>
        <v>25057000</v>
      </c>
      <c r="I9" s="16">
        <f t="shared" si="8"/>
        <v>36687000</v>
      </c>
      <c r="J9" s="16">
        <f t="shared" si="8"/>
        <v>36791000</v>
      </c>
      <c r="K9" s="16">
        <f t="shared" si="8"/>
        <v>40787000</v>
      </c>
      <c r="L9" s="16">
        <f t="shared" si="8"/>
        <v>58700000.000000007</v>
      </c>
      <c r="M9" s="11">
        <f t="shared" si="3"/>
        <v>2.531039461020212</v>
      </c>
      <c r="N9" s="11">
        <f t="shared" si="4"/>
        <v>9.1251513733586004E-2</v>
      </c>
      <c r="P9"/>
    </row>
    <row r="10" spans="2:16" x14ac:dyDescent="0.25">
      <c r="B10" s="20" t="str">
        <f t="shared" si="1"/>
        <v>Australia</v>
      </c>
      <c r="C10" s="16">
        <f t="shared" ref="C10:L10" si="9">+C25*C40</f>
        <v>17687000</v>
      </c>
      <c r="D10" s="16">
        <f t="shared" si="9"/>
        <v>16645999.999999998</v>
      </c>
      <c r="E10" s="16">
        <f t="shared" si="9"/>
        <v>16194000</v>
      </c>
      <c r="F10" s="16">
        <f t="shared" si="9"/>
        <v>16035000</v>
      </c>
      <c r="G10" s="16">
        <f t="shared" si="9"/>
        <v>13769000</v>
      </c>
      <c r="H10" s="16">
        <f t="shared" si="9"/>
        <v>12202000</v>
      </c>
      <c r="I10" s="16">
        <f t="shared" si="9"/>
        <v>14141000</v>
      </c>
      <c r="J10" s="16">
        <f t="shared" si="9"/>
        <v>10106000</v>
      </c>
      <c r="K10" s="16">
        <f t="shared" si="9"/>
        <v>10191000</v>
      </c>
      <c r="L10" s="16">
        <f t="shared" si="9"/>
        <v>23813000.000000004</v>
      </c>
      <c r="M10" s="11">
        <f t="shared" si="3"/>
        <v>0.34635608073726476</v>
      </c>
      <c r="N10" s="11">
        <f t="shared" si="4"/>
        <v>3.7018267402689674E-2</v>
      </c>
      <c r="P10"/>
    </row>
    <row r="11" spans="2:16" x14ac:dyDescent="0.25">
      <c r="B11" s="20" t="str">
        <f t="shared" si="1"/>
        <v>Portugal</v>
      </c>
      <c r="C11" s="16">
        <f t="shared" ref="C11:L11" si="10">+C26*C41</f>
        <v>11375000</v>
      </c>
      <c r="D11" s="16">
        <f t="shared" si="10"/>
        <v>17883000</v>
      </c>
      <c r="E11" s="16">
        <f t="shared" si="10"/>
        <v>20762000</v>
      </c>
      <c r="F11" s="16">
        <f t="shared" si="10"/>
        <v>16451000</v>
      </c>
      <c r="G11" s="16">
        <f t="shared" si="10"/>
        <v>18370000</v>
      </c>
      <c r="H11" s="16">
        <f t="shared" si="10"/>
        <v>17979000</v>
      </c>
      <c r="I11" s="16">
        <f t="shared" si="10"/>
        <v>23093000</v>
      </c>
      <c r="J11" s="16">
        <f t="shared" si="10"/>
        <v>25334000</v>
      </c>
      <c r="K11" s="16">
        <f t="shared" si="10"/>
        <v>25428000</v>
      </c>
      <c r="L11" s="16">
        <f t="shared" si="10"/>
        <v>26380000</v>
      </c>
      <c r="M11" s="11">
        <f t="shared" si="3"/>
        <v>1.3191208791208791</v>
      </c>
      <c r="N11" s="11">
        <f t="shared" si="4"/>
        <v>4.1008772270732512E-2</v>
      </c>
      <c r="P11"/>
    </row>
    <row r="12" spans="2:16" x14ac:dyDescent="0.25">
      <c r="B12" s="20" t="str">
        <f t="shared" si="1"/>
        <v>Argentina</v>
      </c>
      <c r="C12" s="16">
        <f t="shared" ref="C12:L12" si="11">+C27*C42</f>
        <v>12443000</v>
      </c>
      <c r="D12" s="16">
        <f t="shared" si="11"/>
        <v>13943000</v>
      </c>
      <c r="E12" s="16">
        <f t="shared" si="11"/>
        <v>13083000.000000002</v>
      </c>
      <c r="F12" s="16">
        <f t="shared" si="11"/>
        <v>10733000</v>
      </c>
      <c r="G12" s="16">
        <f t="shared" si="11"/>
        <v>11975000</v>
      </c>
      <c r="H12" s="16">
        <f t="shared" si="11"/>
        <v>10269000</v>
      </c>
      <c r="I12" s="16">
        <f t="shared" si="11"/>
        <v>9999000</v>
      </c>
      <c r="J12" s="16">
        <f t="shared" si="11"/>
        <v>9553000</v>
      </c>
      <c r="K12" s="16">
        <f t="shared" si="11"/>
        <v>8158000</v>
      </c>
      <c r="L12" s="16">
        <f t="shared" si="11"/>
        <v>8771000</v>
      </c>
      <c r="M12" s="11">
        <f t="shared" si="3"/>
        <v>-0.29510568190950737</v>
      </c>
      <c r="N12" s="11">
        <f t="shared" si="4"/>
        <v>1.3634872690924749E-2</v>
      </c>
      <c r="P12"/>
    </row>
    <row r="13" spans="2:16" x14ac:dyDescent="0.25">
      <c r="B13" s="20" t="str">
        <f t="shared" si="1"/>
        <v>Reino Unido</v>
      </c>
      <c r="C13" s="16">
        <f t="shared" ref="C13:L13" si="12">+C28*C43</f>
        <v>23210999.999999996</v>
      </c>
      <c r="D13" s="16">
        <f t="shared" si="12"/>
        <v>25305999.999999996</v>
      </c>
      <c r="E13" s="16">
        <f t="shared" si="12"/>
        <v>24653000.000000004</v>
      </c>
      <c r="F13" s="16">
        <f t="shared" si="12"/>
        <v>21490000</v>
      </c>
      <c r="G13" s="16">
        <f t="shared" si="12"/>
        <v>19588000</v>
      </c>
      <c r="H13" s="16">
        <f t="shared" si="12"/>
        <v>23592000.000000004</v>
      </c>
      <c r="I13" s="16">
        <f t="shared" si="12"/>
        <v>26585000.000000004</v>
      </c>
      <c r="J13" s="16">
        <f t="shared" si="12"/>
        <v>25121999.999999996</v>
      </c>
      <c r="K13" s="16">
        <f t="shared" si="12"/>
        <v>27053000.000000004</v>
      </c>
      <c r="L13" s="16">
        <f t="shared" si="12"/>
        <v>12245000</v>
      </c>
      <c r="M13" s="11">
        <f t="shared" si="3"/>
        <v>-0.47244840808237465</v>
      </c>
      <c r="N13" s="11">
        <f t="shared" si="4"/>
        <v>1.9035345582074287E-2</v>
      </c>
      <c r="P13"/>
    </row>
    <row r="14" spans="2:16" x14ac:dyDescent="0.25">
      <c r="B14" s="21" t="s">
        <v>17</v>
      </c>
      <c r="C14" s="17">
        <f>SUM(C4:C13)</f>
        <v>453151000</v>
      </c>
      <c r="D14" s="17">
        <f t="shared" ref="D14:L14" si="13">SUM(D4:D13)</f>
        <v>487805000</v>
      </c>
      <c r="E14" s="17">
        <f t="shared" si="13"/>
        <v>503123000</v>
      </c>
      <c r="F14" s="17">
        <f t="shared" si="13"/>
        <v>426824000</v>
      </c>
      <c r="G14" s="17">
        <f t="shared" si="13"/>
        <v>429955000</v>
      </c>
      <c r="H14" s="17">
        <f t="shared" si="13"/>
        <v>442422000</v>
      </c>
      <c r="I14" s="17">
        <f t="shared" si="13"/>
        <v>491596000</v>
      </c>
      <c r="J14" s="17">
        <f t="shared" si="13"/>
        <v>487202000</v>
      </c>
      <c r="K14" s="17">
        <f t="shared" si="13"/>
        <v>523386000</v>
      </c>
      <c r="L14" s="17">
        <f t="shared" si="13"/>
        <v>643277000</v>
      </c>
      <c r="M14" s="22">
        <f t="shared" si="3"/>
        <v>0.41956433948065874</v>
      </c>
      <c r="N14" s="22">
        <f t="shared" si="4"/>
        <v>1</v>
      </c>
      <c r="P14"/>
    </row>
    <row r="17" spans="2:16" ht="18.75" x14ac:dyDescent="0.3">
      <c r="B17" s="4" t="str">
        <f>CONCATENATE(B1," ","-"," ","VOLUMEN (LITROS)")</f>
        <v>DINAMARCA - VOLUMEN (LITROS)</v>
      </c>
    </row>
    <row r="18" spans="2:16" ht="30" x14ac:dyDescent="0.25">
      <c r="B18" s="15" t="str">
        <f>CONCATENATE("Principales exportadores a ",B1)</f>
        <v>Principales exportadores a DINAMARCA</v>
      </c>
      <c r="C18" s="15">
        <v>2012</v>
      </c>
      <c r="D18" s="15">
        <v>2013</v>
      </c>
      <c r="E18" s="15">
        <v>2014</v>
      </c>
      <c r="F18" s="15">
        <v>2015</v>
      </c>
      <c r="G18" s="15">
        <v>2016</v>
      </c>
      <c r="H18" s="15">
        <v>2017</v>
      </c>
      <c r="I18" s="15">
        <v>2018</v>
      </c>
      <c r="J18" s="15">
        <v>2019</v>
      </c>
      <c r="K18" s="15">
        <v>2020</v>
      </c>
      <c r="L18" s="15">
        <v>2021</v>
      </c>
      <c r="M18" s="15" t="s">
        <v>15</v>
      </c>
      <c r="N18" s="12" t="s">
        <v>22</v>
      </c>
    </row>
    <row r="19" spans="2:16" x14ac:dyDescent="0.25">
      <c r="B19" s="20" t="s">
        <v>3</v>
      </c>
      <c r="C19" s="16">
        <v>28990000</v>
      </c>
      <c r="D19" s="16">
        <v>30561000</v>
      </c>
      <c r="E19" s="16">
        <v>32846000</v>
      </c>
      <c r="F19" s="16">
        <v>29438000</v>
      </c>
      <c r="G19" s="16">
        <v>28495000</v>
      </c>
      <c r="H19" s="16">
        <v>28222000</v>
      </c>
      <c r="I19" s="16">
        <v>26416000</v>
      </c>
      <c r="J19" s="16">
        <v>26586000</v>
      </c>
      <c r="K19" s="16">
        <v>26754000</v>
      </c>
      <c r="L19" s="16">
        <v>33575000</v>
      </c>
      <c r="M19" s="11">
        <f>+L19/C19-1</f>
        <v>0.15815798551224569</v>
      </c>
      <c r="N19" s="11">
        <f>+L19/$L$29</f>
        <v>0.31494770414145679</v>
      </c>
      <c r="P19" s="1"/>
    </row>
    <row r="20" spans="2:16" x14ac:dyDescent="0.25">
      <c r="B20" s="20" t="s">
        <v>5</v>
      </c>
      <c r="C20" s="16">
        <v>18143000</v>
      </c>
      <c r="D20" s="16">
        <v>18336000</v>
      </c>
      <c r="E20" s="16">
        <v>17792000</v>
      </c>
      <c r="F20" s="16">
        <v>16978000</v>
      </c>
      <c r="G20" s="16">
        <v>16884000</v>
      </c>
      <c r="H20" s="16">
        <v>17132000</v>
      </c>
      <c r="I20" s="16">
        <v>19318000</v>
      </c>
      <c r="J20" s="16">
        <v>19286000</v>
      </c>
      <c r="K20" s="16">
        <v>20500000</v>
      </c>
      <c r="L20" s="16">
        <v>26268000</v>
      </c>
      <c r="M20" s="11">
        <f t="shared" ref="M20:M29" si="14">+L20/C20-1</f>
        <v>0.44783111944000442</v>
      </c>
      <c r="N20" s="11">
        <f t="shared" ref="N20:N29" si="15">+L20/$L$29</f>
        <v>0.24640495286337413</v>
      </c>
      <c r="P20" s="1"/>
    </row>
    <row r="21" spans="2:16" x14ac:dyDescent="0.25">
      <c r="B21" s="20" t="s">
        <v>4</v>
      </c>
      <c r="C21" s="16">
        <v>16747000</v>
      </c>
      <c r="D21" s="16">
        <v>14729000</v>
      </c>
      <c r="E21" s="16">
        <v>14468000</v>
      </c>
      <c r="F21" s="16">
        <v>13858000</v>
      </c>
      <c r="G21" s="16">
        <v>12354000</v>
      </c>
      <c r="H21" s="16">
        <v>11891000</v>
      </c>
      <c r="I21" s="16">
        <v>11372000</v>
      </c>
      <c r="J21" s="16">
        <v>11194000</v>
      </c>
      <c r="K21" s="16">
        <v>11792000</v>
      </c>
      <c r="L21" s="16">
        <v>12048000</v>
      </c>
      <c r="M21" s="11">
        <f t="shared" si="14"/>
        <v>-0.28058756792261297</v>
      </c>
      <c r="N21" s="11">
        <f t="shared" si="15"/>
        <v>0.11301533699169833</v>
      </c>
      <c r="P21" s="1"/>
    </row>
    <row r="22" spans="2:16" x14ac:dyDescent="0.25">
      <c r="B22" s="20" t="s">
        <v>10</v>
      </c>
      <c r="C22" s="16">
        <v>10401000</v>
      </c>
      <c r="D22" s="16">
        <v>8975000</v>
      </c>
      <c r="E22" s="16">
        <v>8834000</v>
      </c>
      <c r="F22" s="16">
        <v>8840000</v>
      </c>
      <c r="G22" s="16">
        <v>8183000</v>
      </c>
      <c r="H22" s="16">
        <v>7963000</v>
      </c>
      <c r="I22" s="16">
        <v>9034000</v>
      </c>
      <c r="J22" s="16">
        <v>9268000</v>
      </c>
      <c r="K22" s="16">
        <v>9687000</v>
      </c>
      <c r="L22" s="16">
        <v>10387000</v>
      </c>
      <c r="M22" s="11">
        <f t="shared" si="14"/>
        <v>-1.3460244207287309E-3</v>
      </c>
      <c r="N22" s="11">
        <f t="shared" si="15"/>
        <v>9.7434454293888653E-2</v>
      </c>
      <c r="P22" s="1"/>
    </row>
    <row r="23" spans="2:16" x14ac:dyDescent="0.25">
      <c r="B23" s="20" t="s">
        <v>0</v>
      </c>
      <c r="C23" s="16">
        <v>10417000</v>
      </c>
      <c r="D23" s="16">
        <v>11603000</v>
      </c>
      <c r="E23" s="16">
        <v>10995000</v>
      </c>
      <c r="F23" s="16">
        <v>12162000</v>
      </c>
      <c r="G23" s="16">
        <v>11329000</v>
      </c>
      <c r="H23" s="16">
        <v>8601000</v>
      </c>
      <c r="I23" s="16">
        <v>7804000</v>
      </c>
      <c r="J23" s="16">
        <v>7837000</v>
      </c>
      <c r="K23" s="16">
        <v>6508000</v>
      </c>
      <c r="L23" s="16">
        <v>6001000</v>
      </c>
      <c r="M23" s="11">
        <f t="shared" si="14"/>
        <v>-0.42392243448209654</v>
      </c>
      <c r="N23" s="11">
        <f t="shared" si="15"/>
        <v>5.6291918765536325E-2</v>
      </c>
      <c r="P23" s="1"/>
    </row>
    <row r="24" spans="2:16" x14ac:dyDescent="0.25">
      <c r="B24" s="20" t="s">
        <v>8</v>
      </c>
      <c r="C24" s="16">
        <v>2387000</v>
      </c>
      <c r="D24" s="16">
        <v>2762000</v>
      </c>
      <c r="E24" s="16">
        <v>2822000</v>
      </c>
      <c r="F24" s="16">
        <v>2835000</v>
      </c>
      <c r="G24" s="16">
        <v>2831000</v>
      </c>
      <c r="H24" s="16">
        <v>2487000</v>
      </c>
      <c r="I24" s="16">
        <v>2725000</v>
      </c>
      <c r="J24" s="16">
        <v>2766000</v>
      </c>
      <c r="K24" s="16">
        <v>3289000</v>
      </c>
      <c r="L24" s="16">
        <v>5893000</v>
      </c>
      <c r="M24" s="11">
        <f t="shared" si="14"/>
        <v>1.468789275240888</v>
      </c>
      <c r="N24" s="11">
        <f t="shared" si="15"/>
        <v>5.5278833075371701E-2</v>
      </c>
      <c r="P24" s="1"/>
    </row>
    <row r="25" spans="2:16" x14ac:dyDescent="0.25">
      <c r="B25" s="20" t="s">
        <v>9</v>
      </c>
      <c r="C25" s="16">
        <v>3169000</v>
      </c>
      <c r="D25" s="16">
        <v>2849000</v>
      </c>
      <c r="E25" s="16">
        <v>2733000</v>
      </c>
      <c r="F25" s="16">
        <v>3101000</v>
      </c>
      <c r="G25" s="16">
        <v>2818000</v>
      </c>
      <c r="H25" s="16">
        <v>2388000</v>
      </c>
      <c r="I25" s="16">
        <v>2672000</v>
      </c>
      <c r="J25" s="16">
        <v>1930000</v>
      </c>
      <c r="K25" s="16">
        <v>1858000</v>
      </c>
      <c r="L25" s="16">
        <v>5766000</v>
      </c>
      <c r="M25" s="11">
        <f t="shared" si="14"/>
        <v>0.8195014200063111</v>
      </c>
      <c r="N25" s="11">
        <f t="shared" si="15"/>
        <v>5.4087519347122553E-2</v>
      </c>
      <c r="P25" s="1"/>
    </row>
    <row r="26" spans="2:16" x14ac:dyDescent="0.25">
      <c r="B26" s="20" t="s">
        <v>2</v>
      </c>
      <c r="C26" s="16">
        <v>2265000</v>
      </c>
      <c r="D26" s="16">
        <v>2375000</v>
      </c>
      <c r="E26" s="16">
        <v>2919000</v>
      </c>
      <c r="F26" s="16">
        <v>3004000</v>
      </c>
      <c r="G26" s="16">
        <v>3135000</v>
      </c>
      <c r="H26" s="16">
        <v>2728000</v>
      </c>
      <c r="I26" s="16">
        <v>3890000</v>
      </c>
      <c r="J26" s="16">
        <v>3711000</v>
      </c>
      <c r="K26" s="16">
        <v>3792000</v>
      </c>
      <c r="L26" s="16">
        <v>3334000</v>
      </c>
      <c r="M26" s="11">
        <f t="shared" si="14"/>
        <v>0.47196467991169988</v>
      </c>
      <c r="N26" s="11">
        <f t="shared" si="15"/>
        <v>3.1274330472304303E-2</v>
      </c>
      <c r="P26" s="1"/>
    </row>
    <row r="27" spans="2:16" x14ac:dyDescent="0.25">
      <c r="B27" s="20" t="s">
        <v>1</v>
      </c>
      <c r="C27" s="16">
        <v>2938000</v>
      </c>
      <c r="D27" s="16">
        <v>4080000</v>
      </c>
      <c r="E27" s="16">
        <v>2817000</v>
      </c>
      <c r="F27" s="16">
        <v>2507000</v>
      </c>
      <c r="G27" s="16">
        <v>2815000</v>
      </c>
      <c r="H27" s="16">
        <v>2149000</v>
      </c>
      <c r="I27" s="16">
        <v>2100000</v>
      </c>
      <c r="J27" s="16">
        <v>1960000</v>
      </c>
      <c r="K27" s="16">
        <v>1808000</v>
      </c>
      <c r="L27" s="16">
        <v>1702000</v>
      </c>
      <c r="M27" s="11">
        <f t="shared" si="14"/>
        <v>-0.42069434989788967</v>
      </c>
      <c r="N27" s="11">
        <f t="shared" si="15"/>
        <v>1.5965480043149946E-2</v>
      </c>
      <c r="P27" s="1"/>
    </row>
    <row r="28" spans="2:16" x14ac:dyDescent="0.25">
      <c r="B28" s="20" t="s">
        <v>13</v>
      </c>
      <c r="C28" s="16">
        <v>4891000</v>
      </c>
      <c r="D28" s="16">
        <v>5146000</v>
      </c>
      <c r="E28" s="16">
        <v>5315000</v>
      </c>
      <c r="F28" s="16">
        <v>6071000</v>
      </c>
      <c r="G28" s="16">
        <v>5207000</v>
      </c>
      <c r="H28" s="16">
        <v>5843000</v>
      </c>
      <c r="I28" s="16">
        <v>5862000</v>
      </c>
      <c r="J28" s="16">
        <v>5814000</v>
      </c>
      <c r="K28" s="16">
        <v>6161000</v>
      </c>
      <c r="L28" s="16">
        <v>1631000</v>
      </c>
      <c r="M28" s="11">
        <f t="shared" si="14"/>
        <v>-0.66653036188918424</v>
      </c>
      <c r="N28" s="11">
        <f t="shared" si="15"/>
        <v>1.5299470006097275E-2</v>
      </c>
      <c r="P28" s="1"/>
    </row>
    <row r="29" spans="2:16" x14ac:dyDescent="0.25">
      <c r="B29" s="21" t="s">
        <v>17</v>
      </c>
      <c r="C29" s="17">
        <f>SUM(C19:C28)</f>
        <v>100348000</v>
      </c>
      <c r="D29" s="17">
        <f t="shared" ref="D29:L29" si="16">SUM(D19:D28)</f>
        <v>101416000</v>
      </c>
      <c r="E29" s="17">
        <f t="shared" si="16"/>
        <v>101541000</v>
      </c>
      <c r="F29" s="17">
        <f t="shared" si="16"/>
        <v>98794000</v>
      </c>
      <c r="G29" s="17">
        <f t="shared" si="16"/>
        <v>94051000</v>
      </c>
      <c r="H29" s="17">
        <f t="shared" si="16"/>
        <v>89404000</v>
      </c>
      <c r="I29" s="17">
        <f t="shared" si="16"/>
        <v>91193000</v>
      </c>
      <c r="J29" s="17">
        <f t="shared" si="16"/>
        <v>90352000</v>
      </c>
      <c r="K29" s="17">
        <f t="shared" si="16"/>
        <v>92149000</v>
      </c>
      <c r="L29" s="17">
        <f t="shared" si="16"/>
        <v>106605000</v>
      </c>
      <c r="M29" s="22">
        <f t="shared" si="14"/>
        <v>6.2353011519910684E-2</v>
      </c>
      <c r="N29" s="22">
        <f t="shared" si="15"/>
        <v>1</v>
      </c>
      <c r="P29" s="11"/>
    </row>
    <row r="32" spans="2:16" ht="18.75" x14ac:dyDescent="0.3">
      <c r="B32" s="4" t="str">
        <f>CONCATENATE(B1," ","-"," ","PRECIO PROMEDIO (U$S/LITRO)")</f>
        <v>DINAMARCA - PRECIO PROMEDIO (U$S/LITRO)</v>
      </c>
    </row>
    <row r="33" spans="2:13" ht="25.5" x14ac:dyDescent="0.25">
      <c r="B33" s="15" t="str">
        <f>+B18</f>
        <v>Principales exportadores a DINAMARCA</v>
      </c>
      <c r="C33" s="15">
        <v>2012</v>
      </c>
      <c r="D33" s="15">
        <v>2013</v>
      </c>
      <c r="E33" s="15">
        <v>2014</v>
      </c>
      <c r="F33" s="15">
        <v>2015</v>
      </c>
      <c r="G33" s="15">
        <v>2016</v>
      </c>
      <c r="H33" s="15">
        <v>2017</v>
      </c>
      <c r="I33" s="15">
        <v>2018</v>
      </c>
      <c r="J33" s="15">
        <v>2019</v>
      </c>
      <c r="K33" s="15">
        <v>2020</v>
      </c>
      <c r="L33" s="15">
        <v>2021</v>
      </c>
      <c r="M33" s="15" t="s">
        <v>15</v>
      </c>
    </row>
    <row r="34" spans="2:13" x14ac:dyDescent="0.25">
      <c r="B34" s="20" t="str">
        <f>+B19</f>
        <v>Italia</v>
      </c>
      <c r="C34" s="18">
        <v>5.3398758192480162</v>
      </c>
      <c r="D34" s="18">
        <v>5.2959000032721439</v>
      </c>
      <c r="E34" s="18">
        <v>5.3349570723984652</v>
      </c>
      <c r="F34" s="18">
        <v>4.6966845573748213</v>
      </c>
      <c r="G34" s="18">
        <v>4.9071065099140201</v>
      </c>
      <c r="H34" s="18">
        <v>5.065728864006803</v>
      </c>
      <c r="I34" s="18">
        <v>5.2632495457298605</v>
      </c>
      <c r="J34" s="18">
        <v>5.1220567215827879</v>
      </c>
      <c r="K34" s="18">
        <v>5.3426029752560362</v>
      </c>
      <c r="L34" s="18">
        <v>5.0850930752047656</v>
      </c>
      <c r="M34" s="11">
        <f>+L34/C34-1</f>
        <v>-4.7713233915452791E-2</v>
      </c>
    </row>
    <row r="35" spans="2:13" x14ac:dyDescent="0.25">
      <c r="B35" s="20" t="str">
        <f t="shared" ref="B35:B43" si="17">+B20</f>
        <v>Francia</v>
      </c>
      <c r="C35" s="18">
        <v>6.0930937551672821</v>
      </c>
      <c r="D35" s="18">
        <v>6.2759598603839439</v>
      </c>
      <c r="E35" s="18">
        <v>6.3356564748201443</v>
      </c>
      <c r="F35" s="18">
        <v>5.770821062551537</v>
      </c>
      <c r="G35" s="18">
        <v>5.5853470741530442</v>
      </c>
      <c r="H35" s="18">
        <v>6.310004669624095</v>
      </c>
      <c r="I35" s="18">
        <v>6.652707319598302</v>
      </c>
      <c r="J35" s="18">
        <v>7.0458882090635697</v>
      </c>
      <c r="K35" s="18">
        <v>7.5296097560975612</v>
      </c>
      <c r="L35" s="18">
        <v>8.1482412060301499</v>
      </c>
      <c r="M35" s="11">
        <f t="shared" ref="M35:M44" si="18">+L35/C35-1</f>
        <v>0.33729128968678479</v>
      </c>
    </row>
    <row r="36" spans="2:13" x14ac:dyDescent="0.25">
      <c r="B36" s="20" t="str">
        <f t="shared" si="17"/>
        <v>España</v>
      </c>
      <c r="C36" s="18">
        <v>2.3151012121574013</v>
      </c>
      <c r="D36" s="18">
        <v>2.875076379930749</v>
      </c>
      <c r="E36" s="18">
        <v>2.9010229471938072</v>
      </c>
      <c r="F36" s="18">
        <v>2.5163804300764903</v>
      </c>
      <c r="G36" s="18">
        <v>3.0186983972802333</v>
      </c>
      <c r="H36" s="18">
        <v>3.2817256748801613</v>
      </c>
      <c r="I36" s="18">
        <v>3.7168483995779105</v>
      </c>
      <c r="J36" s="18">
        <v>3.4299624798999462</v>
      </c>
      <c r="K36" s="18">
        <v>3.4058683853459972</v>
      </c>
      <c r="L36" s="18">
        <v>3.9186586985391765</v>
      </c>
      <c r="M36" s="11">
        <f t="shared" si="18"/>
        <v>0.69265113678872337</v>
      </c>
    </row>
    <row r="37" spans="2:13" x14ac:dyDescent="0.25">
      <c r="B37" s="20" t="str">
        <f t="shared" si="17"/>
        <v>Alemania</v>
      </c>
      <c r="C37" s="18">
        <v>2.7380059609652916</v>
      </c>
      <c r="D37" s="18">
        <v>3.2427855153203344</v>
      </c>
      <c r="E37" s="18">
        <v>3.393932533393706</v>
      </c>
      <c r="F37" s="18">
        <v>2.9330316742081446</v>
      </c>
      <c r="G37" s="18">
        <v>3.5341561774410364</v>
      </c>
      <c r="H37" s="18">
        <v>3.8133869144794676</v>
      </c>
      <c r="I37" s="18">
        <v>4.360526898383883</v>
      </c>
      <c r="J37" s="18">
        <v>4.2775140267587402</v>
      </c>
      <c r="K37" s="18">
        <v>4.9987612263858781</v>
      </c>
      <c r="L37" s="18">
        <v>5.4030037546933665</v>
      </c>
      <c r="M37" s="11">
        <f t="shared" si="18"/>
        <v>0.97333527819951215</v>
      </c>
    </row>
    <row r="38" spans="2:13" x14ac:dyDescent="0.25">
      <c r="B38" s="20" t="str">
        <f t="shared" si="17"/>
        <v>Chile</v>
      </c>
      <c r="C38" s="18">
        <v>3.7642315445905732</v>
      </c>
      <c r="D38" s="18">
        <v>3.8827889338964061</v>
      </c>
      <c r="E38" s="18">
        <v>4.1783537971805362</v>
      </c>
      <c r="F38" s="18">
        <v>3.4984377569478706</v>
      </c>
      <c r="G38" s="18">
        <v>3.7472857268955777</v>
      </c>
      <c r="H38" s="18">
        <v>3.8211835833042671</v>
      </c>
      <c r="I38" s="18">
        <v>4.0849564325986671</v>
      </c>
      <c r="J38" s="18">
        <v>3.852877376547148</v>
      </c>
      <c r="K38" s="18">
        <v>3.9783343577135835</v>
      </c>
      <c r="L38" s="18">
        <v>4.2101316447258794</v>
      </c>
      <c r="M38" s="11">
        <f t="shared" si="18"/>
        <v>0.11845713922037859</v>
      </c>
    </row>
    <row r="39" spans="2:13" x14ac:dyDescent="0.25">
      <c r="B39" s="20" t="str">
        <f t="shared" si="17"/>
        <v>Estados Unidos de América</v>
      </c>
      <c r="C39" s="18">
        <v>6.9643904482614163</v>
      </c>
      <c r="D39" s="18">
        <v>7.4583635047067345</v>
      </c>
      <c r="E39" s="18">
        <v>8.0014174344436562</v>
      </c>
      <c r="F39" s="18">
        <v>7.9467372134038801</v>
      </c>
      <c r="G39" s="18">
        <v>8.2854115153655954</v>
      </c>
      <c r="H39" s="18">
        <v>10.075190993164455</v>
      </c>
      <c r="I39" s="18">
        <v>13.463119266055045</v>
      </c>
      <c r="J39" s="18">
        <v>13.301156905278381</v>
      </c>
      <c r="K39" s="18">
        <v>12.401033748859836</v>
      </c>
      <c r="L39" s="18">
        <v>9.9609706431359246</v>
      </c>
      <c r="M39" s="11">
        <f t="shared" si="18"/>
        <v>0.43027171109031825</v>
      </c>
    </row>
    <row r="40" spans="2:13" x14ac:dyDescent="0.25">
      <c r="B40" s="20" t="str">
        <f t="shared" si="17"/>
        <v>Australia</v>
      </c>
      <c r="C40" s="18">
        <v>5.5812559166929629</v>
      </c>
      <c r="D40" s="18">
        <v>5.8427518427518423</v>
      </c>
      <c r="E40" s="18">
        <v>5.925356750823271</v>
      </c>
      <c r="F40" s="18">
        <v>5.1709126088358595</v>
      </c>
      <c r="G40" s="18">
        <v>4.8860894251242017</v>
      </c>
      <c r="H40" s="18">
        <v>5.1097152428810722</v>
      </c>
      <c r="I40" s="18">
        <v>5.2922904191616764</v>
      </c>
      <c r="J40" s="18">
        <v>5.2362694300518138</v>
      </c>
      <c r="K40" s="18">
        <v>5.4849300322927883</v>
      </c>
      <c r="L40" s="18">
        <v>4.1298994103364555</v>
      </c>
      <c r="M40" s="11">
        <f t="shared" si="18"/>
        <v>-0.26004120363225947</v>
      </c>
    </row>
    <row r="41" spans="2:13" x14ac:dyDescent="0.25">
      <c r="B41" s="20" t="str">
        <f t="shared" si="17"/>
        <v>Portugal</v>
      </c>
      <c r="C41" s="18">
        <v>5.0220750551876376</v>
      </c>
      <c r="D41" s="18">
        <v>7.529684210526316</v>
      </c>
      <c r="E41" s="18">
        <v>7.1127098321342928</v>
      </c>
      <c r="F41" s="18">
        <v>5.4763648468708386</v>
      </c>
      <c r="G41" s="18">
        <v>5.8596491228070171</v>
      </c>
      <c r="H41" s="18">
        <v>6.5905425219941352</v>
      </c>
      <c r="I41" s="18">
        <v>5.9365038560411314</v>
      </c>
      <c r="J41" s="18">
        <v>6.8267313392616549</v>
      </c>
      <c r="K41" s="18">
        <v>6.7056962025316453</v>
      </c>
      <c r="L41" s="18">
        <v>7.912417516496701</v>
      </c>
      <c r="M41" s="11">
        <f t="shared" si="18"/>
        <v>0.57552753185626626</v>
      </c>
    </row>
    <row r="42" spans="2:13" x14ac:dyDescent="0.25">
      <c r="B42" s="20" t="str">
        <f t="shared" si="17"/>
        <v>Argentina</v>
      </c>
      <c r="C42" s="18">
        <v>4.2351940095302929</v>
      </c>
      <c r="D42" s="18">
        <v>3.4174019607843138</v>
      </c>
      <c r="E42" s="18">
        <v>4.6443024494142708</v>
      </c>
      <c r="F42" s="18">
        <v>4.2812126047068206</v>
      </c>
      <c r="G42" s="18">
        <v>4.2539964476021312</v>
      </c>
      <c r="H42" s="18">
        <v>4.778501628664495</v>
      </c>
      <c r="I42" s="18">
        <v>4.7614285714285716</v>
      </c>
      <c r="J42" s="18">
        <v>4.8739795918367346</v>
      </c>
      <c r="K42" s="18">
        <v>4.5121681415929205</v>
      </c>
      <c r="L42" s="18">
        <v>5.153349001175088</v>
      </c>
      <c r="M42" s="11">
        <f t="shared" si="18"/>
        <v>0.2167917194770077</v>
      </c>
    </row>
    <row r="43" spans="2:13" x14ac:dyDescent="0.25">
      <c r="B43" s="20" t="str">
        <f t="shared" si="17"/>
        <v>Reino Unido</v>
      </c>
      <c r="C43" s="18">
        <v>4.7456552852177465</v>
      </c>
      <c r="D43" s="18">
        <v>4.9176059075009713</v>
      </c>
      <c r="E43" s="18">
        <v>4.6383819379115714</v>
      </c>
      <c r="F43" s="18">
        <v>3.5397792785373086</v>
      </c>
      <c r="G43" s="18">
        <v>3.7618590359131936</v>
      </c>
      <c r="H43" s="18">
        <v>4.037651891151806</v>
      </c>
      <c r="I43" s="18">
        <v>4.5351415899010581</v>
      </c>
      <c r="J43" s="18">
        <v>4.3209494324045403</v>
      </c>
      <c r="K43" s="18">
        <v>4.3910079532543422</v>
      </c>
      <c r="L43" s="18">
        <v>7.5076640098099325</v>
      </c>
      <c r="M43" s="11">
        <f t="shared" si="18"/>
        <v>0.5820078700607636</v>
      </c>
    </row>
    <row r="44" spans="2:13" x14ac:dyDescent="0.25">
      <c r="B44" s="21" t="s">
        <v>17</v>
      </c>
      <c r="C44" s="19">
        <v>4.5157950332841708</v>
      </c>
      <c r="D44" s="19">
        <v>4.8099412321527177</v>
      </c>
      <c r="E44" s="19">
        <v>4.9548753705399786</v>
      </c>
      <c r="F44" s="19">
        <v>4.320343340688706</v>
      </c>
      <c r="G44" s="19">
        <v>4.5715090748636378</v>
      </c>
      <c r="H44" s="19">
        <v>4.9485705337568788</v>
      </c>
      <c r="I44" s="19">
        <v>5.390720779007161</v>
      </c>
      <c r="J44" s="19">
        <v>5.3922658048521335</v>
      </c>
      <c r="K44" s="19">
        <v>5.6797794875690455</v>
      </c>
      <c r="L44" s="19">
        <v>6.0342104028891699</v>
      </c>
      <c r="M44" s="22">
        <f t="shared" si="18"/>
        <v>0.33624541380052664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4"/>
  <sheetViews>
    <sheetView topLeftCell="C1" workbookViewId="0">
      <selection activeCell="B19" sqref="B19:B28"/>
    </sheetView>
  </sheetViews>
  <sheetFormatPr baseColWidth="10" defaultColWidth="10.85546875" defaultRowHeight="15" x14ac:dyDescent="0.25"/>
  <cols>
    <col min="1" max="1" width="5.42578125" style="3" customWidth="1"/>
    <col min="2" max="2" width="29.42578125" style="3" customWidth="1"/>
    <col min="3" max="12" width="11.85546875" style="14" customWidth="1"/>
    <col min="13" max="14" width="14.42578125" style="3" customWidth="1"/>
    <col min="15" max="15" width="10.85546875" style="3"/>
    <col min="16" max="16" width="16.7109375" style="3" customWidth="1"/>
    <col min="17" max="16384" width="10.85546875" style="3"/>
  </cols>
  <sheetData>
    <row r="1" spans="2:16" ht="21" x14ac:dyDescent="0.35">
      <c r="B1" s="2" t="s">
        <v>21</v>
      </c>
    </row>
    <row r="2" spans="2:16" ht="18.75" x14ac:dyDescent="0.3">
      <c r="B2" s="4" t="str">
        <f>CONCATENATE(B1," ","-"," ","VALOR (U$S)")</f>
        <v>NORUEGA - VALOR (U$S)</v>
      </c>
    </row>
    <row r="3" spans="2:16" ht="30" x14ac:dyDescent="0.25">
      <c r="B3" s="15" t="str">
        <f>+B33</f>
        <v>Principales exportadores a NORUEGA</v>
      </c>
      <c r="C3" s="15">
        <v>2012</v>
      </c>
      <c r="D3" s="15">
        <v>2013</v>
      </c>
      <c r="E3" s="15">
        <v>2014</v>
      </c>
      <c r="F3" s="15">
        <v>2015</v>
      </c>
      <c r="G3" s="15">
        <v>2016</v>
      </c>
      <c r="H3" s="15">
        <v>2017</v>
      </c>
      <c r="I3" s="15">
        <v>2018</v>
      </c>
      <c r="J3" s="15">
        <v>2019</v>
      </c>
      <c r="K3" s="15">
        <v>2020</v>
      </c>
      <c r="L3" s="15">
        <v>2021</v>
      </c>
      <c r="M3" s="15" t="s">
        <v>15</v>
      </c>
      <c r="N3" s="12" t="s">
        <v>22</v>
      </c>
      <c r="P3"/>
    </row>
    <row r="4" spans="2:16" x14ac:dyDescent="0.25">
      <c r="B4" s="20" t="str">
        <f>+B19</f>
        <v>Italia</v>
      </c>
      <c r="C4" s="16">
        <f t="shared" ref="C4:L4" si="0">+C19*C34</f>
        <v>94362000</v>
      </c>
      <c r="D4" s="16">
        <f t="shared" si="0"/>
        <v>101818000</v>
      </c>
      <c r="E4" s="16">
        <f t="shared" si="0"/>
        <v>108781000</v>
      </c>
      <c r="F4" s="16">
        <f t="shared" si="0"/>
        <v>91220000</v>
      </c>
      <c r="G4" s="16">
        <f t="shared" si="0"/>
        <v>86123000</v>
      </c>
      <c r="H4" s="16">
        <f t="shared" si="0"/>
        <v>88153000</v>
      </c>
      <c r="I4" s="16">
        <f t="shared" si="0"/>
        <v>89599000</v>
      </c>
      <c r="J4" s="16">
        <f t="shared" si="0"/>
        <v>88577000</v>
      </c>
      <c r="K4" s="16">
        <f t="shared" si="0"/>
        <v>91305000</v>
      </c>
      <c r="L4" s="16">
        <f t="shared" si="0"/>
        <v>97150000</v>
      </c>
      <c r="M4" s="11">
        <f>+L4/C4-1</f>
        <v>2.95457917381996E-2</v>
      </c>
      <c r="N4" s="11">
        <f>+L4/$L$14</f>
        <v>0.29858682222481758</v>
      </c>
      <c r="P4"/>
    </row>
    <row r="5" spans="2:16" x14ac:dyDescent="0.25">
      <c r="B5" s="20" t="str">
        <f t="shared" ref="B5:B13" si="1">+B20</f>
        <v>Francia</v>
      </c>
      <c r="C5" s="16">
        <f t="shared" ref="C5:L5" si="2">+C20*C35</f>
        <v>74258000</v>
      </c>
      <c r="D5" s="16">
        <f t="shared" si="2"/>
        <v>83118000</v>
      </c>
      <c r="E5" s="16">
        <f t="shared" si="2"/>
        <v>87473000</v>
      </c>
      <c r="F5" s="16">
        <f t="shared" si="2"/>
        <v>70514000</v>
      </c>
      <c r="G5" s="16">
        <f t="shared" si="2"/>
        <v>70157000</v>
      </c>
      <c r="H5" s="16">
        <f t="shared" si="2"/>
        <v>76239000</v>
      </c>
      <c r="I5" s="16">
        <f t="shared" si="2"/>
        <v>89487000</v>
      </c>
      <c r="J5" s="16">
        <f t="shared" si="2"/>
        <v>92427000</v>
      </c>
      <c r="K5" s="16">
        <f t="shared" si="2"/>
        <v>103689000</v>
      </c>
      <c r="L5" s="16">
        <f t="shared" si="2"/>
        <v>118203000</v>
      </c>
      <c r="M5" s="11">
        <f t="shared" ref="M5:M14" si="3">+L5/C5-1</f>
        <v>0.59178809017210265</v>
      </c>
      <c r="N5" s="11">
        <f t="shared" ref="N5:N14" si="4">+L5/$L$14</f>
        <v>0.36329241531075773</v>
      </c>
      <c r="P5"/>
    </row>
    <row r="6" spans="2:16" x14ac:dyDescent="0.25">
      <c r="B6" s="20" t="str">
        <f t="shared" si="1"/>
        <v>Alemania</v>
      </c>
      <c r="C6" s="16">
        <f t="shared" ref="C6:L6" si="5">+C21*C36</f>
        <v>20781000</v>
      </c>
      <c r="D6" s="16">
        <f t="shared" si="5"/>
        <v>23131000</v>
      </c>
      <c r="E6" s="16">
        <f t="shared" si="5"/>
        <v>24134000</v>
      </c>
      <c r="F6" s="16">
        <f t="shared" si="5"/>
        <v>20594000</v>
      </c>
      <c r="G6" s="16">
        <f t="shared" si="5"/>
        <v>20972000</v>
      </c>
      <c r="H6" s="16">
        <f t="shared" si="5"/>
        <v>21755000</v>
      </c>
      <c r="I6" s="16">
        <f t="shared" si="5"/>
        <v>25328000</v>
      </c>
      <c r="J6" s="16">
        <f t="shared" si="5"/>
        <v>22742000</v>
      </c>
      <c r="K6" s="16">
        <f t="shared" si="5"/>
        <v>25827000</v>
      </c>
      <c r="L6" s="16">
        <f t="shared" si="5"/>
        <v>29707000</v>
      </c>
      <c r="M6" s="11">
        <f t="shared" si="3"/>
        <v>0.42952697175304366</v>
      </c>
      <c r="N6" s="11">
        <f t="shared" si="4"/>
        <v>9.1303332247376801E-2</v>
      </c>
      <c r="P6"/>
    </row>
    <row r="7" spans="2:16" x14ac:dyDescent="0.25">
      <c r="B7" s="20" t="str">
        <f t="shared" si="1"/>
        <v>España</v>
      </c>
      <c r="C7" s="16">
        <f t="shared" ref="C7:L7" si="6">+C22*C37</f>
        <v>31510000</v>
      </c>
      <c r="D7" s="16">
        <f t="shared" si="6"/>
        <v>35507000</v>
      </c>
      <c r="E7" s="16">
        <f t="shared" si="6"/>
        <v>33622000</v>
      </c>
      <c r="F7" s="16">
        <f t="shared" si="6"/>
        <v>26493000</v>
      </c>
      <c r="G7" s="16">
        <f t="shared" si="6"/>
        <v>24204000</v>
      </c>
      <c r="H7" s="16">
        <f t="shared" si="6"/>
        <v>25466000</v>
      </c>
      <c r="I7" s="16">
        <f t="shared" si="6"/>
        <v>27999000</v>
      </c>
      <c r="J7" s="16">
        <f t="shared" si="6"/>
        <v>24862000</v>
      </c>
      <c r="K7" s="16">
        <f t="shared" si="6"/>
        <v>27529000</v>
      </c>
      <c r="L7" s="16">
        <f t="shared" si="6"/>
        <v>29117000</v>
      </c>
      <c r="M7" s="11">
        <f t="shared" si="3"/>
        <v>-7.5944144715963224E-2</v>
      </c>
      <c r="N7" s="11">
        <f t="shared" si="4"/>
        <v>8.9489989734637301E-2</v>
      </c>
      <c r="P7"/>
    </row>
    <row r="8" spans="2:16" x14ac:dyDescent="0.25">
      <c r="B8" s="20" t="str">
        <f t="shared" si="1"/>
        <v>Portugal</v>
      </c>
      <c r="C8" s="16">
        <f t="shared" ref="C8:L8" si="7">+C23*C38</f>
        <v>7929000</v>
      </c>
      <c r="D8" s="16">
        <f t="shared" si="7"/>
        <v>8224000.0000000009</v>
      </c>
      <c r="E8" s="16">
        <f t="shared" si="7"/>
        <v>8359000</v>
      </c>
      <c r="F8" s="16">
        <f t="shared" si="7"/>
        <v>7719000</v>
      </c>
      <c r="G8" s="16">
        <f t="shared" si="7"/>
        <v>8138000</v>
      </c>
      <c r="H8" s="16">
        <f t="shared" si="7"/>
        <v>7633000</v>
      </c>
      <c r="I8" s="16">
        <f t="shared" si="7"/>
        <v>8278000.0000000009</v>
      </c>
      <c r="J8" s="16">
        <f t="shared" si="7"/>
        <v>8469000</v>
      </c>
      <c r="K8" s="16">
        <f t="shared" si="7"/>
        <v>10537000</v>
      </c>
      <c r="L8" s="16">
        <f t="shared" si="7"/>
        <v>11052000</v>
      </c>
      <c r="M8" s="11">
        <f t="shared" si="3"/>
        <v>0.39387060158910336</v>
      </c>
      <c r="N8" s="11">
        <f t="shared" si="4"/>
        <v>3.3967900764062628E-2</v>
      </c>
      <c r="P8"/>
    </row>
    <row r="9" spans="2:16" x14ac:dyDescent="0.25">
      <c r="B9" s="20" t="str">
        <f t="shared" si="1"/>
        <v>Australia</v>
      </c>
      <c r="C9" s="16">
        <f t="shared" ref="C9:L9" si="8">+C24*C39</f>
        <v>9904000</v>
      </c>
      <c r="D9" s="16">
        <f t="shared" si="8"/>
        <v>6045000.0000000009</v>
      </c>
      <c r="E9" s="16">
        <f t="shared" si="8"/>
        <v>6594000</v>
      </c>
      <c r="F9" s="16">
        <f t="shared" si="8"/>
        <v>6832000</v>
      </c>
      <c r="G9" s="16">
        <f t="shared" si="8"/>
        <v>6072000</v>
      </c>
      <c r="H9" s="16">
        <f t="shared" si="8"/>
        <v>6819000</v>
      </c>
      <c r="I9" s="16">
        <f t="shared" si="8"/>
        <v>5505000</v>
      </c>
      <c r="J9" s="16">
        <f t="shared" si="8"/>
        <v>4336000</v>
      </c>
      <c r="K9" s="16">
        <f t="shared" si="8"/>
        <v>5289000</v>
      </c>
      <c r="L9" s="16">
        <f t="shared" si="8"/>
        <v>6676000</v>
      </c>
      <c r="M9" s="11">
        <f t="shared" si="3"/>
        <v>-0.32592891760904685</v>
      </c>
      <c r="N9" s="11">
        <f t="shared" si="4"/>
        <v>2.0518431550930336E-2</v>
      </c>
      <c r="P9"/>
    </row>
    <row r="10" spans="2:16" x14ac:dyDescent="0.25">
      <c r="B10" s="20" t="str">
        <f t="shared" si="1"/>
        <v>Estados Unidos de América</v>
      </c>
      <c r="C10" s="16">
        <f t="shared" ref="C10:L10" si="9">+C25*C40</f>
        <v>2709000</v>
      </c>
      <c r="D10" s="16">
        <f t="shared" si="9"/>
        <v>2796000</v>
      </c>
      <c r="E10" s="16">
        <f t="shared" si="9"/>
        <v>3223000</v>
      </c>
      <c r="F10" s="16">
        <f t="shared" si="9"/>
        <v>4444000</v>
      </c>
      <c r="G10" s="16">
        <f t="shared" si="9"/>
        <v>5650000</v>
      </c>
      <c r="H10" s="16">
        <f t="shared" si="9"/>
        <v>7941000</v>
      </c>
      <c r="I10" s="16">
        <f t="shared" si="9"/>
        <v>7394000</v>
      </c>
      <c r="J10" s="16">
        <f t="shared" si="9"/>
        <v>8754000</v>
      </c>
      <c r="K10" s="16">
        <f t="shared" si="9"/>
        <v>11626000.000000002</v>
      </c>
      <c r="L10" s="16">
        <f t="shared" si="9"/>
        <v>16809000</v>
      </c>
      <c r="M10" s="11">
        <f t="shared" si="3"/>
        <v>5.2048726467331115</v>
      </c>
      <c r="N10" s="11">
        <f t="shared" si="4"/>
        <v>5.1661820841759742E-2</v>
      </c>
      <c r="P10"/>
    </row>
    <row r="11" spans="2:16" x14ac:dyDescent="0.25">
      <c r="B11" s="20" t="str">
        <f t="shared" si="1"/>
        <v>Chile</v>
      </c>
      <c r="C11" s="16">
        <f t="shared" ref="C11:L11" si="10">+C26*C41</f>
        <v>8280000</v>
      </c>
      <c r="D11" s="16">
        <f t="shared" si="10"/>
        <v>6976000</v>
      </c>
      <c r="E11" s="16">
        <f t="shared" si="10"/>
        <v>8109000</v>
      </c>
      <c r="F11" s="16">
        <f t="shared" si="10"/>
        <v>6406000</v>
      </c>
      <c r="G11" s="16">
        <f t="shared" si="10"/>
        <v>6535000</v>
      </c>
      <c r="H11" s="16">
        <f t="shared" si="10"/>
        <v>6263000</v>
      </c>
      <c r="I11" s="16">
        <f t="shared" si="10"/>
        <v>5535000</v>
      </c>
      <c r="J11" s="16">
        <f t="shared" si="10"/>
        <v>6111000</v>
      </c>
      <c r="K11" s="16">
        <f t="shared" si="10"/>
        <v>4996000</v>
      </c>
      <c r="L11" s="16">
        <f t="shared" si="10"/>
        <v>4588000</v>
      </c>
      <c r="M11" s="11">
        <f t="shared" si="3"/>
        <v>-0.44589371980676329</v>
      </c>
      <c r="N11" s="11">
        <f t="shared" si="4"/>
        <v>1.4101043132964107E-2</v>
      </c>
      <c r="P11"/>
    </row>
    <row r="12" spans="2:16" x14ac:dyDescent="0.25">
      <c r="B12" s="20" t="str">
        <f t="shared" si="1"/>
        <v>Austria</v>
      </c>
      <c r="C12" s="16">
        <f t="shared" ref="C12:L12" si="11">+C27*C42</f>
        <v>2173000</v>
      </c>
      <c r="D12" s="16">
        <f t="shared" si="11"/>
        <v>2573000</v>
      </c>
      <c r="E12" s="16">
        <f t="shared" si="11"/>
        <v>2676000</v>
      </c>
      <c r="F12" s="16">
        <f t="shared" si="11"/>
        <v>2388000</v>
      </c>
      <c r="G12" s="16">
        <f t="shared" si="11"/>
        <v>2597000</v>
      </c>
      <c r="H12" s="16">
        <f t="shared" si="11"/>
        <v>3378000</v>
      </c>
      <c r="I12" s="16">
        <f t="shared" si="11"/>
        <v>4450000</v>
      </c>
      <c r="J12" s="16">
        <f t="shared" si="11"/>
        <v>4043000</v>
      </c>
      <c r="K12" s="16">
        <f t="shared" si="11"/>
        <v>5578000</v>
      </c>
      <c r="L12" s="16">
        <f t="shared" si="11"/>
        <v>6829000</v>
      </c>
      <c r="M12" s="11">
        <f t="shared" si="3"/>
        <v>2.1426599171652092</v>
      </c>
      <c r="N12" s="11">
        <f t="shared" si="4"/>
        <v>2.0988671219488206E-2</v>
      </c>
      <c r="P12"/>
    </row>
    <row r="13" spans="2:16" x14ac:dyDescent="0.25">
      <c r="B13" s="20" t="str">
        <f t="shared" si="1"/>
        <v>Nueva Zelandia</v>
      </c>
      <c r="C13" s="16">
        <f t="shared" ref="C13:L13" si="12">+C28*C43</f>
        <v>1703000</v>
      </c>
      <c r="D13" s="16">
        <f t="shared" si="12"/>
        <v>2477000</v>
      </c>
      <c r="E13" s="16">
        <f t="shared" si="12"/>
        <v>4415000</v>
      </c>
      <c r="F13" s="16">
        <f t="shared" si="12"/>
        <v>3487000</v>
      </c>
      <c r="G13" s="16">
        <f t="shared" si="12"/>
        <v>4015999.9999999995</v>
      </c>
      <c r="H13" s="16">
        <f t="shared" si="12"/>
        <v>3311000</v>
      </c>
      <c r="I13" s="16">
        <f t="shared" si="12"/>
        <v>3555000</v>
      </c>
      <c r="J13" s="16">
        <f t="shared" si="12"/>
        <v>3606000</v>
      </c>
      <c r="K13" s="16">
        <f t="shared" si="12"/>
        <v>4290000</v>
      </c>
      <c r="L13" s="16">
        <f t="shared" si="12"/>
        <v>5235000</v>
      </c>
      <c r="M13" s="11">
        <f t="shared" si="3"/>
        <v>2.0739870816206696</v>
      </c>
      <c r="N13" s="11">
        <f t="shared" si="4"/>
        <v>1.6089572973205558E-2</v>
      </c>
      <c r="P13"/>
    </row>
    <row r="14" spans="2:16" x14ac:dyDescent="0.25">
      <c r="B14" s="21" t="s">
        <v>17</v>
      </c>
      <c r="C14" s="17">
        <f>SUM(C4:C13)</f>
        <v>253609000</v>
      </c>
      <c r="D14" s="17">
        <f t="shared" ref="D14:L14" si="13">SUM(D4:D13)</f>
        <v>272665000</v>
      </c>
      <c r="E14" s="17">
        <f t="shared" si="13"/>
        <v>287386000</v>
      </c>
      <c r="F14" s="17">
        <f t="shared" si="13"/>
        <v>240097000</v>
      </c>
      <c r="G14" s="17">
        <f t="shared" si="13"/>
        <v>234464000</v>
      </c>
      <c r="H14" s="17">
        <f t="shared" si="13"/>
        <v>246958000</v>
      </c>
      <c r="I14" s="17">
        <f t="shared" si="13"/>
        <v>267130000</v>
      </c>
      <c r="J14" s="17">
        <f t="shared" si="13"/>
        <v>263927000</v>
      </c>
      <c r="K14" s="17">
        <f t="shared" si="13"/>
        <v>290666000</v>
      </c>
      <c r="L14" s="17">
        <f t="shared" si="13"/>
        <v>325366000</v>
      </c>
      <c r="M14" s="22">
        <f t="shared" si="3"/>
        <v>0.28294342866380928</v>
      </c>
      <c r="N14" s="22">
        <f t="shared" si="4"/>
        <v>1</v>
      </c>
      <c r="P14"/>
    </row>
    <row r="17" spans="2:16" ht="18.75" x14ac:dyDescent="0.3">
      <c r="B17" s="4" t="str">
        <f>CONCATENATE(B1," ","-"," ","VOLUMEN (LITROS)")</f>
        <v>NORUEGA - VOLUMEN (LITROS)</v>
      </c>
    </row>
    <row r="18" spans="2:16" ht="30" x14ac:dyDescent="0.25">
      <c r="B18" s="15" t="str">
        <f>CONCATENATE("Principales exportadores a ",B1)</f>
        <v>Principales exportadores a NORUEGA</v>
      </c>
      <c r="C18" s="15">
        <v>2012</v>
      </c>
      <c r="D18" s="15">
        <v>2013</v>
      </c>
      <c r="E18" s="15">
        <v>2014</v>
      </c>
      <c r="F18" s="15">
        <v>2015</v>
      </c>
      <c r="G18" s="15">
        <v>2016</v>
      </c>
      <c r="H18" s="15">
        <v>2017</v>
      </c>
      <c r="I18" s="15">
        <v>2018</v>
      </c>
      <c r="J18" s="15">
        <v>2019</v>
      </c>
      <c r="K18" s="15">
        <v>2020</v>
      </c>
      <c r="L18" s="15">
        <v>2021</v>
      </c>
      <c r="M18" s="15" t="s">
        <v>15</v>
      </c>
      <c r="N18" s="12" t="s">
        <v>22</v>
      </c>
    </row>
    <row r="19" spans="2:16" x14ac:dyDescent="0.25">
      <c r="B19" s="20" t="s">
        <v>3</v>
      </c>
      <c r="C19" s="16">
        <v>13154000</v>
      </c>
      <c r="D19" s="16">
        <v>13328000</v>
      </c>
      <c r="E19" s="16">
        <v>14713000</v>
      </c>
      <c r="F19" s="16">
        <v>14386000</v>
      </c>
      <c r="G19" s="16">
        <v>13788000</v>
      </c>
      <c r="H19" s="16">
        <v>13398000</v>
      </c>
      <c r="I19" s="16">
        <v>12846000</v>
      </c>
      <c r="J19" s="16">
        <v>13163000</v>
      </c>
      <c r="K19" s="16">
        <v>13891000</v>
      </c>
      <c r="L19" s="16">
        <v>13102000</v>
      </c>
      <c r="M19" s="11">
        <f>+L19/C19-1</f>
        <v>-3.9531701383609397E-3</v>
      </c>
      <c r="N19" s="11">
        <f>+L19/$L$29</f>
        <v>0.30647236321957383</v>
      </c>
      <c r="P19" s="1"/>
    </row>
    <row r="20" spans="2:16" x14ac:dyDescent="0.25">
      <c r="B20" s="20" t="s">
        <v>5</v>
      </c>
      <c r="C20" s="16">
        <v>9580000</v>
      </c>
      <c r="D20" s="16">
        <v>9429000</v>
      </c>
      <c r="E20" s="16">
        <v>9475000</v>
      </c>
      <c r="F20" s="16">
        <v>8843000</v>
      </c>
      <c r="G20" s="16">
        <v>8831000</v>
      </c>
      <c r="H20" s="16">
        <v>8888000</v>
      </c>
      <c r="I20" s="16">
        <v>9968000</v>
      </c>
      <c r="J20" s="16">
        <v>10395000</v>
      </c>
      <c r="K20" s="16">
        <v>11994000</v>
      </c>
      <c r="L20" s="16">
        <v>12074000</v>
      </c>
      <c r="M20" s="11">
        <f t="shared" ref="M20:M29" si="14">+L20/C20-1</f>
        <v>0.26033402922755733</v>
      </c>
      <c r="N20" s="11">
        <f t="shared" ref="N20:N29" si="15">+L20/$L$29</f>
        <v>0.28242614207854788</v>
      </c>
      <c r="P20" s="1"/>
    </row>
    <row r="21" spans="2:16" x14ac:dyDescent="0.25">
      <c r="B21" s="20" t="s">
        <v>10</v>
      </c>
      <c r="C21" s="16">
        <v>3500000</v>
      </c>
      <c r="D21" s="16">
        <v>3692000</v>
      </c>
      <c r="E21" s="16">
        <v>3708000</v>
      </c>
      <c r="F21" s="16">
        <v>3682000</v>
      </c>
      <c r="G21" s="16">
        <v>3761000</v>
      </c>
      <c r="H21" s="16">
        <v>3587000</v>
      </c>
      <c r="I21" s="16">
        <v>3855000</v>
      </c>
      <c r="J21" s="16">
        <v>3750000</v>
      </c>
      <c r="K21" s="16">
        <v>4576000</v>
      </c>
      <c r="L21" s="16">
        <v>4617000</v>
      </c>
      <c r="M21" s="11">
        <f t="shared" si="14"/>
        <v>0.31914285714285717</v>
      </c>
      <c r="N21" s="11">
        <f t="shared" si="15"/>
        <v>0.10799747374330425</v>
      </c>
      <c r="P21" s="1"/>
    </row>
    <row r="22" spans="2:16" x14ac:dyDescent="0.25">
      <c r="B22" s="20" t="s">
        <v>4</v>
      </c>
      <c r="C22" s="16">
        <v>5225000</v>
      </c>
      <c r="D22" s="16">
        <v>5290000</v>
      </c>
      <c r="E22" s="16">
        <v>5179000</v>
      </c>
      <c r="F22" s="16">
        <v>4760000</v>
      </c>
      <c r="G22" s="16">
        <v>4608000</v>
      </c>
      <c r="H22" s="16">
        <v>4592000</v>
      </c>
      <c r="I22" s="16">
        <v>4670000</v>
      </c>
      <c r="J22" s="16">
        <v>4127000</v>
      </c>
      <c r="K22" s="16">
        <v>4558000</v>
      </c>
      <c r="L22" s="16">
        <v>4257000</v>
      </c>
      <c r="M22" s="11">
        <f t="shared" si="14"/>
        <v>-0.1852631578947368</v>
      </c>
      <c r="N22" s="11">
        <f t="shared" si="15"/>
        <v>9.9576618090804897E-2</v>
      </c>
      <c r="P22" s="1"/>
    </row>
    <row r="23" spans="2:16" x14ac:dyDescent="0.25">
      <c r="B23" s="20" t="s">
        <v>2</v>
      </c>
      <c r="C23" s="16">
        <v>2027000</v>
      </c>
      <c r="D23" s="16">
        <v>1781000</v>
      </c>
      <c r="E23" s="16">
        <v>1860000</v>
      </c>
      <c r="F23" s="16">
        <v>2025000</v>
      </c>
      <c r="G23" s="16">
        <v>2069000</v>
      </c>
      <c r="H23" s="16">
        <v>1745000</v>
      </c>
      <c r="I23" s="16">
        <v>1792000</v>
      </c>
      <c r="J23" s="16">
        <v>1811000</v>
      </c>
      <c r="K23" s="16">
        <v>2260000</v>
      </c>
      <c r="L23" s="16">
        <v>2136000</v>
      </c>
      <c r="M23" s="11">
        <f t="shared" si="14"/>
        <v>5.3774050320670952E-2</v>
      </c>
      <c r="N23" s="11">
        <f t="shared" si="15"/>
        <v>4.9963743538162853E-2</v>
      </c>
      <c r="P23" s="1"/>
    </row>
    <row r="24" spans="2:16" x14ac:dyDescent="0.25">
      <c r="B24" s="20" t="s">
        <v>9</v>
      </c>
      <c r="C24" s="16">
        <v>2026000</v>
      </c>
      <c r="D24" s="16">
        <v>1270000</v>
      </c>
      <c r="E24" s="16">
        <v>1440000</v>
      </c>
      <c r="F24" s="16">
        <v>1766000</v>
      </c>
      <c r="G24" s="16">
        <v>1586000</v>
      </c>
      <c r="H24" s="16">
        <v>1750000</v>
      </c>
      <c r="I24" s="16">
        <v>1399000</v>
      </c>
      <c r="J24" s="16">
        <v>1230000</v>
      </c>
      <c r="K24" s="16">
        <v>1616000</v>
      </c>
      <c r="L24" s="16">
        <v>1682000</v>
      </c>
      <c r="M24" s="11">
        <f t="shared" si="14"/>
        <v>-0.16979269496544913</v>
      </c>
      <c r="N24" s="11">
        <f t="shared" si="15"/>
        <v>3.9344108909733104E-2</v>
      </c>
      <c r="P24" s="1"/>
    </row>
    <row r="25" spans="2:16" x14ac:dyDescent="0.25">
      <c r="B25" s="20" t="s">
        <v>8</v>
      </c>
      <c r="C25" s="16">
        <v>410000</v>
      </c>
      <c r="D25" s="16">
        <v>278000</v>
      </c>
      <c r="E25" s="16">
        <v>323000</v>
      </c>
      <c r="F25" s="16">
        <v>489000</v>
      </c>
      <c r="G25" s="16">
        <v>701000</v>
      </c>
      <c r="H25" s="16">
        <v>878000</v>
      </c>
      <c r="I25" s="16">
        <v>780000</v>
      </c>
      <c r="J25" s="16">
        <v>870000</v>
      </c>
      <c r="K25" s="16">
        <v>1281000</v>
      </c>
      <c r="L25" s="16">
        <v>1578000</v>
      </c>
      <c r="M25" s="11">
        <f t="shared" si="14"/>
        <v>2.8487804878048779</v>
      </c>
      <c r="N25" s="11">
        <f t="shared" si="15"/>
        <v>3.6911417276788844E-2</v>
      </c>
      <c r="P25" s="1"/>
    </row>
    <row r="26" spans="2:16" x14ac:dyDescent="0.25">
      <c r="B26" s="20" t="s">
        <v>0</v>
      </c>
      <c r="C26" s="16">
        <v>2208000</v>
      </c>
      <c r="D26" s="16">
        <v>1868000</v>
      </c>
      <c r="E26" s="16">
        <v>2293000</v>
      </c>
      <c r="F26" s="16">
        <v>2057000</v>
      </c>
      <c r="G26" s="16">
        <v>2149000</v>
      </c>
      <c r="H26" s="16">
        <v>1954000</v>
      </c>
      <c r="I26" s="16">
        <v>1707000</v>
      </c>
      <c r="J26" s="16">
        <v>1719000</v>
      </c>
      <c r="K26" s="16">
        <v>1643000</v>
      </c>
      <c r="L26" s="16">
        <v>1386000</v>
      </c>
      <c r="M26" s="11">
        <f t="shared" si="14"/>
        <v>-0.37228260869565222</v>
      </c>
      <c r="N26" s="11">
        <f t="shared" si="15"/>
        <v>3.242029426212252E-2</v>
      </c>
      <c r="P26" s="1"/>
    </row>
    <row r="27" spans="2:16" x14ac:dyDescent="0.25">
      <c r="B27" s="20" t="s">
        <v>12</v>
      </c>
      <c r="C27" s="16">
        <v>288000</v>
      </c>
      <c r="D27" s="16">
        <v>323000</v>
      </c>
      <c r="E27" s="16">
        <v>343000</v>
      </c>
      <c r="F27" s="16">
        <v>376000</v>
      </c>
      <c r="G27" s="16">
        <v>417000</v>
      </c>
      <c r="H27" s="16">
        <v>538000</v>
      </c>
      <c r="I27" s="16">
        <v>688000</v>
      </c>
      <c r="J27" s="16">
        <v>674000</v>
      </c>
      <c r="K27" s="16">
        <v>947000</v>
      </c>
      <c r="L27" s="16">
        <v>978000</v>
      </c>
      <c r="M27" s="11">
        <f t="shared" si="14"/>
        <v>2.3958333333333335</v>
      </c>
      <c r="N27" s="11">
        <f t="shared" si="15"/>
        <v>2.2876657855956585E-2</v>
      </c>
      <c r="P27" s="1"/>
    </row>
    <row r="28" spans="2:16" x14ac:dyDescent="0.25">
      <c r="B28" s="20" t="s">
        <v>11</v>
      </c>
      <c r="C28" s="16">
        <v>263000</v>
      </c>
      <c r="D28" s="16">
        <v>458000</v>
      </c>
      <c r="E28" s="16">
        <v>688000</v>
      </c>
      <c r="F28" s="16">
        <v>607000</v>
      </c>
      <c r="G28" s="16">
        <v>691000</v>
      </c>
      <c r="H28" s="16">
        <v>567000</v>
      </c>
      <c r="I28" s="16">
        <v>547000</v>
      </c>
      <c r="J28" s="16">
        <v>622000</v>
      </c>
      <c r="K28" s="16">
        <v>861000</v>
      </c>
      <c r="L28" s="16">
        <v>941000</v>
      </c>
      <c r="M28" s="11">
        <f t="shared" si="14"/>
        <v>2.5779467680608366</v>
      </c>
      <c r="N28" s="11">
        <f t="shared" si="15"/>
        <v>2.2011181025005263E-2</v>
      </c>
      <c r="P28" s="1"/>
    </row>
    <row r="29" spans="2:16" x14ac:dyDescent="0.25">
      <c r="B29" s="21" t="s">
        <v>17</v>
      </c>
      <c r="C29" s="17">
        <f>SUM(C19:C28)</f>
        <v>38681000</v>
      </c>
      <c r="D29" s="17">
        <f t="shared" ref="D29:L29" si="16">SUM(D19:D28)</f>
        <v>37717000</v>
      </c>
      <c r="E29" s="17">
        <f t="shared" si="16"/>
        <v>40022000</v>
      </c>
      <c r="F29" s="17">
        <f t="shared" si="16"/>
        <v>38991000</v>
      </c>
      <c r="G29" s="17">
        <f t="shared" si="16"/>
        <v>38601000</v>
      </c>
      <c r="H29" s="17">
        <f t="shared" si="16"/>
        <v>37897000</v>
      </c>
      <c r="I29" s="17">
        <f t="shared" si="16"/>
        <v>38252000</v>
      </c>
      <c r="J29" s="17">
        <f t="shared" si="16"/>
        <v>38361000</v>
      </c>
      <c r="K29" s="17">
        <f t="shared" si="16"/>
        <v>43627000</v>
      </c>
      <c r="L29" s="17">
        <f t="shared" si="16"/>
        <v>42751000</v>
      </c>
      <c r="M29" s="22">
        <f t="shared" si="14"/>
        <v>0.10521961686616166</v>
      </c>
      <c r="N29" s="22">
        <f t="shared" si="15"/>
        <v>1</v>
      </c>
      <c r="P29" s="11"/>
    </row>
    <row r="32" spans="2:16" ht="18.75" x14ac:dyDescent="0.3">
      <c r="B32" s="4" t="str">
        <f>CONCATENATE(B1," ","-"," ","PRECIO PROMEDIO (U$S/LITRO)")</f>
        <v>NORUEGA - PRECIO PROMEDIO (U$S/LITRO)</v>
      </c>
    </row>
    <row r="33" spans="2:13" ht="25.5" x14ac:dyDescent="0.25">
      <c r="B33" s="15" t="str">
        <f>+B18</f>
        <v>Principales exportadores a NORUEGA</v>
      </c>
      <c r="C33" s="15">
        <v>2012</v>
      </c>
      <c r="D33" s="15">
        <v>2013</v>
      </c>
      <c r="E33" s="15">
        <v>2014</v>
      </c>
      <c r="F33" s="15">
        <v>2015</v>
      </c>
      <c r="G33" s="15">
        <v>2016</v>
      </c>
      <c r="H33" s="15">
        <v>2017</v>
      </c>
      <c r="I33" s="15">
        <v>2018</v>
      </c>
      <c r="J33" s="15">
        <v>2019</v>
      </c>
      <c r="K33" s="15">
        <v>2020</v>
      </c>
      <c r="L33" s="15">
        <v>2021</v>
      </c>
      <c r="M33" s="15" t="s">
        <v>15</v>
      </c>
    </row>
    <row r="34" spans="2:13" x14ac:dyDescent="0.25">
      <c r="B34" s="20" t="str">
        <f>+B19</f>
        <v>Italia</v>
      </c>
      <c r="C34" s="18">
        <v>7.1736353960772385</v>
      </c>
      <c r="D34" s="18">
        <v>7.6394057623049223</v>
      </c>
      <c r="E34" s="18">
        <v>7.3935295317066538</v>
      </c>
      <c r="F34" s="18">
        <v>6.3408869734464064</v>
      </c>
      <c r="G34" s="18">
        <v>6.2462286045836963</v>
      </c>
      <c r="H34" s="18">
        <v>6.5795641140468728</v>
      </c>
      <c r="I34" s="18">
        <v>6.9748559862992368</v>
      </c>
      <c r="J34" s="18">
        <v>6.7292410544708652</v>
      </c>
      <c r="K34" s="18">
        <v>6.5729609099416892</v>
      </c>
      <c r="L34" s="18">
        <v>7.4148984887803389</v>
      </c>
      <c r="M34" s="11">
        <f>+L34/C34-1</f>
        <v>3.3631914556882858E-2</v>
      </c>
    </row>
    <row r="35" spans="2:13" x14ac:dyDescent="0.25">
      <c r="B35" s="20" t="str">
        <f t="shared" ref="B35:B43" si="17">+B20</f>
        <v>Francia</v>
      </c>
      <c r="C35" s="18">
        <v>7.7513569937369518</v>
      </c>
      <c r="D35" s="18">
        <v>8.815144766146993</v>
      </c>
      <c r="E35" s="18">
        <v>9.2319788918205798</v>
      </c>
      <c r="F35" s="18">
        <v>7.9739907271288022</v>
      </c>
      <c r="G35" s="18">
        <v>7.944400407654852</v>
      </c>
      <c r="H35" s="18">
        <v>8.5777452745274534</v>
      </c>
      <c r="I35" s="18">
        <v>8.9774277688603537</v>
      </c>
      <c r="J35" s="18">
        <v>8.8914862914862915</v>
      </c>
      <c r="K35" s="18">
        <v>8.6450725362681347</v>
      </c>
      <c r="L35" s="18">
        <v>9.7898790790127546</v>
      </c>
      <c r="M35" s="11">
        <f t="shared" ref="M35:M44" si="18">+L35/C35-1</f>
        <v>0.26298905945409512</v>
      </c>
    </row>
    <row r="36" spans="2:13" x14ac:dyDescent="0.25">
      <c r="B36" s="20" t="str">
        <f t="shared" si="17"/>
        <v>Alemania</v>
      </c>
      <c r="C36" s="18">
        <v>5.9374285714285717</v>
      </c>
      <c r="D36" s="18">
        <v>6.2651679306608887</v>
      </c>
      <c r="E36" s="18">
        <v>6.5086299892125137</v>
      </c>
      <c r="F36" s="18">
        <v>5.5931558935361219</v>
      </c>
      <c r="G36" s="18">
        <v>5.5761765487902153</v>
      </c>
      <c r="H36" s="18">
        <v>6.064956788402565</v>
      </c>
      <c r="I36" s="18">
        <v>6.5701686121919582</v>
      </c>
      <c r="J36" s="18">
        <v>6.0645333333333333</v>
      </c>
      <c r="K36" s="18">
        <v>5.6440122377622375</v>
      </c>
      <c r="L36" s="18">
        <v>6.4342646740307563</v>
      </c>
      <c r="M36" s="11">
        <f t="shared" si="18"/>
        <v>8.3678666046275163E-2</v>
      </c>
    </row>
    <row r="37" spans="2:13" x14ac:dyDescent="0.25">
      <c r="B37" s="20" t="str">
        <f t="shared" si="17"/>
        <v>España</v>
      </c>
      <c r="C37" s="18">
        <v>6.0306220095693783</v>
      </c>
      <c r="D37" s="18">
        <v>6.7120982986767483</v>
      </c>
      <c r="E37" s="18">
        <v>6.4919868700521333</v>
      </c>
      <c r="F37" s="18">
        <v>5.5657563025210086</v>
      </c>
      <c r="G37" s="18">
        <v>5.252604166666667</v>
      </c>
      <c r="H37" s="18">
        <v>5.5457317073170733</v>
      </c>
      <c r="I37" s="18">
        <v>5.9955032119914344</v>
      </c>
      <c r="J37" s="18">
        <v>6.0242306760358613</v>
      </c>
      <c r="K37" s="18">
        <v>6.0397103992979373</v>
      </c>
      <c r="L37" s="18">
        <v>6.8397932816537468</v>
      </c>
      <c r="M37" s="11">
        <f t="shared" si="18"/>
        <v>0.13417708335895995</v>
      </c>
    </row>
    <row r="38" spans="2:13" x14ac:dyDescent="0.25">
      <c r="B38" s="20" t="str">
        <f t="shared" si="17"/>
        <v>Portugal</v>
      </c>
      <c r="C38" s="18">
        <v>3.9116921558954121</v>
      </c>
      <c r="D38" s="18">
        <v>4.6176305446378443</v>
      </c>
      <c r="E38" s="18">
        <v>4.4940860215053764</v>
      </c>
      <c r="F38" s="18">
        <v>3.811851851851852</v>
      </c>
      <c r="G38" s="18">
        <v>3.9333011116481393</v>
      </c>
      <c r="H38" s="18">
        <v>4.3742120343839543</v>
      </c>
      <c r="I38" s="18">
        <v>4.6194196428571432</v>
      </c>
      <c r="J38" s="18">
        <v>4.6764218663721699</v>
      </c>
      <c r="K38" s="18">
        <v>4.6623893805309731</v>
      </c>
      <c r="L38" s="18">
        <v>5.1741573033707864</v>
      </c>
      <c r="M38" s="11">
        <f t="shared" si="18"/>
        <v>0.32274143699490265</v>
      </c>
    </row>
    <row r="39" spans="2:13" x14ac:dyDescent="0.25">
      <c r="B39" s="20" t="str">
        <f t="shared" si="17"/>
        <v>Australia</v>
      </c>
      <c r="C39" s="18">
        <v>4.8884501480750249</v>
      </c>
      <c r="D39" s="18">
        <v>4.7598425196850398</v>
      </c>
      <c r="E39" s="18">
        <v>4.5791666666666666</v>
      </c>
      <c r="F39" s="18">
        <v>3.8686296715741788</v>
      </c>
      <c r="G39" s="18">
        <v>3.8284993694829761</v>
      </c>
      <c r="H39" s="18">
        <v>3.8965714285714284</v>
      </c>
      <c r="I39" s="18">
        <v>3.9349535382416012</v>
      </c>
      <c r="J39" s="18">
        <v>3.5252032520325205</v>
      </c>
      <c r="K39" s="18">
        <v>3.2728960396039604</v>
      </c>
      <c r="L39" s="18">
        <v>3.9690844233055884</v>
      </c>
      <c r="M39" s="11">
        <f t="shared" si="18"/>
        <v>-0.18806895783348931</v>
      </c>
    </row>
    <row r="40" spans="2:13" x14ac:dyDescent="0.25">
      <c r="B40" s="20" t="str">
        <f t="shared" si="17"/>
        <v>Estados Unidos de América</v>
      </c>
      <c r="C40" s="18">
        <v>6.6073170731707318</v>
      </c>
      <c r="D40" s="18">
        <v>10.057553956834532</v>
      </c>
      <c r="E40" s="18">
        <v>9.9783281733746136</v>
      </c>
      <c r="F40" s="18">
        <v>9.0879345603271986</v>
      </c>
      <c r="G40" s="18">
        <v>8.0599144079885878</v>
      </c>
      <c r="H40" s="18">
        <v>9.0444191343963549</v>
      </c>
      <c r="I40" s="18">
        <v>9.4794871794871796</v>
      </c>
      <c r="J40" s="18">
        <v>10.062068965517241</v>
      </c>
      <c r="K40" s="18">
        <v>9.0757220921155355</v>
      </c>
      <c r="L40" s="18">
        <v>10.652091254752852</v>
      </c>
      <c r="M40" s="11">
        <f t="shared" si="18"/>
        <v>0.61216589680644873</v>
      </c>
    </row>
    <row r="41" spans="2:13" x14ac:dyDescent="0.25">
      <c r="B41" s="20" t="str">
        <f t="shared" si="17"/>
        <v>Chile</v>
      </c>
      <c r="C41" s="18">
        <v>3.75</v>
      </c>
      <c r="D41" s="18">
        <v>3.7344753747323343</v>
      </c>
      <c r="E41" s="18">
        <v>3.5364151766245095</v>
      </c>
      <c r="F41" s="18">
        <v>3.1142440447253281</v>
      </c>
      <c r="G41" s="18">
        <v>3.0409492787342951</v>
      </c>
      <c r="H41" s="18">
        <v>3.2052200614124873</v>
      </c>
      <c r="I41" s="18">
        <v>3.2425307557117748</v>
      </c>
      <c r="J41" s="18">
        <v>3.5549738219895288</v>
      </c>
      <c r="K41" s="18">
        <v>3.0407790626902007</v>
      </c>
      <c r="L41" s="18">
        <v>3.3102453102453104</v>
      </c>
      <c r="M41" s="11">
        <f t="shared" si="18"/>
        <v>-0.11726791726791719</v>
      </c>
    </row>
    <row r="42" spans="2:13" x14ac:dyDescent="0.25">
      <c r="B42" s="20" t="str">
        <f t="shared" si="17"/>
        <v>Austria</v>
      </c>
      <c r="C42" s="18">
        <v>7.5451388888888893</v>
      </c>
      <c r="D42" s="18">
        <v>7.96594427244582</v>
      </c>
      <c r="E42" s="18">
        <v>7.8017492711370267</v>
      </c>
      <c r="F42" s="18">
        <v>6.3510638297872344</v>
      </c>
      <c r="G42" s="18">
        <v>6.2278177458033577</v>
      </c>
      <c r="H42" s="18">
        <v>6.2788104089219328</v>
      </c>
      <c r="I42" s="18">
        <v>6.4680232558139537</v>
      </c>
      <c r="J42" s="18">
        <v>5.9985163204747778</v>
      </c>
      <c r="K42" s="18">
        <v>5.8901795142555438</v>
      </c>
      <c r="L42" s="18">
        <v>6.982617586912065</v>
      </c>
      <c r="M42" s="11">
        <f t="shared" si="18"/>
        <v>-7.4554134822515161E-2</v>
      </c>
    </row>
    <row r="43" spans="2:13" x14ac:dyDescent="0.25">
      <c r="B43" s="20" t="str">
        <f t="shared" si="17"/>
        <v>Nueva Zelandia</v>
      </c>
      <c r="C43" s="18">
        <v>6.4752851711026613</v>
      </c>
      <c r="D43" s="18">
        <v>5.4082969432314414</v>
      </c>
      <c r="E43" s="18">
        <v>6.4171511627906979</v>
      </c>
      <c r="F43" s="18">
        <v>5.7446457990115318</v>
      </c>
      <c r="G43" s="18">
        <v>5.8118668596237333</v>
      </c>
      <c r="H43" s="18">
        <v>5.8395061728395063</v>
      </c>
      <c r="I43" s="18">
        <v>6.4990859232175504</v>
      </c>
      <c r="J43" s="18">
        <v>5.797427652733119</v>
      </c>
      <c r="K43" s="18">
        <v>4.9825783972125439</v>
      </c>
      <c r="L43" s="18">
        <v>5.5632306057385756</v>
      </c>
      <c r="M43" s="11">
        <f t="shared" si="18"/>
        <v>-0.14085164456297972</v>
      </c>
    </row>
    <row r="44" spans="2:13" x14ac:dyDescent="0.25">
      <c r="B44" s="21" t="s">
        <v>17</v>
      </c>
      <c r="C44" s="19">
        <v>6.5564230500762646</v>
      </c>
      <c r="D44" s="19">
        <v>7.2292335021343161</v>
      </c>
      <c r="E44" s="19">
        <v>7.1807006146619363</v>
      </c>
      <c r="F44" s="19">
        <v>6.1577543535687722</v>
      </c>
      <c r="G44" s="19">
        <v>6.0740395326545942</v>
      </c>
      <c r="H44" s="19">
        <v>6.5165580388948996</v>
      </c>
      <c r="I44" s="19">
        <v>6.9834257032312035</v>
      </c>
      <c r="J44" s="19">
        <v>6.8800865462318503</v>
      </c>
      <c r="K44" s="19">
        <v>6.6625255002635981</v>
      </c>
      <c r="L44" s="19">
        <v>7.6107225561975156</v>
      </c>
      <c r="M44" s="22">
        <f t="shared" si="18"/>
        <v>0.16080406924153356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 A � O < / s t r i n g > < / k e y > < v a l u e > < i n t > 1 8 3 < / i n t > < / v a l u e > < / i t e m > < i t e m > < k e y > < s t r i n g > M E R C A D O   I M P O R T A D O R < / s t r i n g > < / k e y > < v a l u e > < i n t > 2 3 7 < / i n t > < / v a l u e > < / i t e m > < i t e m > < k e y > < s t r i n g > E X P O R T A D O R < / s t r i n g > < / k e y > < v a l u e > < i n t > 1 4 9 < / i n t > < / v a l u e > < / i t e m > < i t e m > < k e y > < s t r i n g > V A L O R < / s t r i n g > < / k e y > < v a l u e > < i n t > 9 5 < / i n t > < / v a l u e > < / i t e m > < i t e m > < k e y > < s t r i n g > T I P O < / s t r i n g > < / k e y > < v a l u e > < i n t > 8 1 < / i n t > < / v a l u e > < / i t e m > < / C o l u m n W i d t h s > < C o l u m n D i s p l a y I n d e x > < i t e m > < k e y > < s t r i n g > A � O < / s t r i n g > < / k e y > < v a l u e > < i n t > 0 < / i n t > < / v a l u e > < / i t e m > < i t e m > < k e y > < s t r i n g > M E R C A D O   I M P O R T A D O R < / s t r i n g > < / k e y > < v a l u e > < i n t > 1 < / i n t > < / v a l u e > < / i t e m > < i t e m > < k e y > < s t r i n g > E X P O R T A D O R < / s t r i n g > < / k e y > < v a l u e > < i n t > 2 < / i n t > < / v a l u e > < / i t e m > < i t e m > < k e y > < s t r i n g > V A L O R < / s t r i n g > < / k e y > < v a l u e > < i n t > 3 < / i n t > < / v a l u e > < / i t e m > < i t e m > < k e y > < s t r i n g > T I P O 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 2 0 2 2 - 0 6 - 2 3 T 2 3 : 0 9 : 1 8 . 5 5 2 1 3 7 8 + 0 2 : 0 0 < / L a s t P r o c e s s e d T i m e > < / D a t a M o d e l i n g S a n d b o x . S e r i a l i z e d S a n d b o x E r r o r C a c h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 1 3 0 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 d e   V A L O R < / K e y > < / D i a g r a m O b j e c t K e y > < D i a g r a m O b j e c t K e y > < K e y > M e a s u r e s \ S u m a   d e   V A L O R \ T a g I n f o \ F � r m u l a < / K e y > < / D i a g r a m O b j e c t K e y > < D i a g r a m O b j e c t K e y > < K e y > M e a s u r e s \ S u m a   d e   V A L O R \ T a g I n f o \ V a l o r < / K e y > < / D i a g r a m O b j e c t K e y > < D i a g r a m O b j e c t K e y > < K e y > M e a s u r e s \ L i t r o s < / K e y > < / D i a g r a m O b j e c t K e y > < D i a g r a m O b j e c t K e y > < K e y > M e a s u r e s \ L i t r o s \ T a g I n f o \ F � r m u l a < / K e y > < / D i a g r a m O b j e c t K e y > < D i a g r a m O b j e c t K e y > < K e y > M e a s u r e s \ L i t r o s \ T a g I n f o \ V a l o r < / K e y > < / D i a g r a m O b j e c t K e y > < D i a g r a m O b j e c t K e y > < K e y > M e a s u r e s \ P r e c i o   p r o m e d i o   p o r   l i t r o < / K e y > < / D i a g r a m O b j e c t K e y > < D i a g r a m O b j e c t K e y > < K e y > M e a s u r e s \ P r e c i o   p r o m e d i o   p o r   l i t r o \ T a g I n f o \ F � r m u l a < / K e y > < / D i a g r a m O b j e c t K e y > < D i a g r a m O b j e c t K e y > < K e y > M e a s u r e s \ P r e c i o   p r o m e d i o   p o r   l i t r o \ T a g I n f o \ V a l o r < / K e y > < / D i a g r a m O b j e c t K e y > < D i a g r a m O b j e c t K e y > < K e y > M e a s u r e s \ U $ D < / K e y > < / D i a g r a m O b j e c t K e y > < D i a g r a m O b j e c t K e y > < K e y > M e a s u r e s \ U $ D \ T a g I n f o \ F � r m u l a < / K e y > < / D i a g r a m O b j e c t K e y > < D i a g r a m O b j e c t K e y > < K e y > M e a s u r e s \ U $ D \ T a g I n f o \ V a l o r < / K e y > < / D i a g r a m O b j e c t K e y > < D i a g r a m O b j e c t K e y > < K e y > C o l u m n s \ A � O < / K e y > < / D i a g r a m O b j e c t K e y > < D i a g r a m O b j e c t K e y > < K e y > C o l u m n s \ M E R C A D O   I M P O R T A D O R < / K e y > < / D i a g r a m O b j e c t K e y > < D i a g r a m O b j e c t K e y > < K e y > C o l u m n s \ E X P O R T A D O R < / K e y > < / D i a g r a m O b j e c t K e y > < D i a g r a m O b j e c t K e y > < K e y > C o l u m n s \ V A L O R < / K e y > < / D i a g r a m O b j e c t K e y > < D i a g r a m O b j e c t K e y > < K e y > C o l u m n s \ T I P O < / K e y > < / D i a g r a m O b j e c t K e y > < D i a g r a m O b j e c t K e y > < K e y > L i n k s \ & l t ; C o l u m n s \ S u m a   d e   V A L O R & g t ; - & l t ; M e a s u r e s \ V A L O R & g t ; < / K e y > < / D i a g r a m O b j e c t K e y > < D i a g r a m O b j e c t K e y > < K e y > L i n k s \ & l t ; C o l u m n s \ S u m a   d e   V A L O R & g t ; - & l t ; M e a s u r e s \ V A L O R & g t ; \ C O L U M N < / K e y > < / D i a g r a m O b j e c t K e y > < D i a g r a m O b j e c t K e y > < K e y > L i n k s \ & l t ; C o l u m n s \ S u m a   d e   V A L O R & g t ; - & l t ; M e a s u r e s \ V A L O R & g t ; \ M E A S U R E 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 d e   V A L O R 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 V A L O R \ T a g I n f o \ F � r m u l a 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 V A L O R \ T a g I n f o \ V a l o r 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 M e a s u r e s \ L i t r o s 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 M e a s u r e s \ L i t r o s \ T a g I n f o \ F � r m u l a 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 M e a s u r e s \ L i t r o s \ T a g I n f o \ V a l o r 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 M e a s u r e s \ P r e c i o   p r o m e d i o   p o r   l i t r o 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 M e a s u r e s \ P r e c i o   p r o m e d i o   p o r   l i t r o \ T a g I n f o \ F � r m u l a 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 M e a s u r e s \ P r e c i o   p r o m e d i o   p o r   l i t r o \ T a g I n f o \ V a l o r 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 M e a s u r e s \ U $ D 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 M e a s u r e s \ U $ D \ T a g I n f o \ F � r m u l a 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 M e a s u r e s \ U $ D \ T a g I n f o \ V a l o r 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 C o l u m n s \ A � O 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 C o l u m n s \ M E R C A D O   I M P O R T A D O R 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 C o l u m n s \ E X P O R T A D O R 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 d e   V A L O R & g t ; - & l t ; M e a s u r e s \ V A L O R & g t ; 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 V A L O R & g t ; - & l t ; M e a s u r e s \ V A L O R & g t ; \ C O L U M N 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 V A L O R & g t ; - & l t ; M e a s u r e s \ V A L O R & g t ; \ M E A S U R E 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T a b l e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7 8 5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7 1 7 f b 9 0 f - f f 6 b - 4 1 4 f - 8 f 6 7 - 7 f e e c b d f 0 4 c 2 " > < C u s t o m C o n t e n t > < ! [ C D A T A [ < ? x m l   v e r s i o n = " 1 . 0 "   e n c o d i n g = " u t f - 1 6 " ? > < S e t t i n g s > < C a l c u l a t e d F i e l d s > < i t e m > < M e a s u r e N a m e > L i t r o s < / M e a s u r e N a m e > < D i s p l a y N a m e > L i t r o s < / D i s p l a y N a m e > < V i s i b l e > F a l s e < / V i s i b l e > < / i t e m > < i t e m > < M e a s u r e N a m e > P r e c i o   p r o m e d i o   p o r   l i t r o < / M e a s u r e N a m e > < D i s p l a y N a m e > P r e c i o   p r o m e d i o   p o r   l i t r o < / D i s p l a y N a m e > < V i s i b l e > F a l s e < / V i s i b l e > < / i t e m > < i t e m > < M e a s u r e N a m e > U $ D < / M e a s u r e N a m e > < D i s p l a y N a m e > U $ D 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 C o l u m n s \ M E R C A D O   I M P O R T A D O R 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 C o l u m n s \ E X P O R T A D O R 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F773F242-8CEF-4B15-99AB-6087F8DDDF5A}">
  <ds:schemaRefs/>
</ds:datastoreItem>
</file>

<file path=customXml/itemProps10.xml><?xml version="1.0" encoding="utf-8"?>
<ds:datastoreItem xmlns:ds="http://schemas.openxmlformats.org/officeDocument/2006/customXml" ds:itemID="{D738034F-D711-4295-9A1A-E2A6BD143580}">
  <ds:schemaRefs/>
</ds:datastoreItem>
</file>

<file path=customXml/itemProps11.xml><?xml version="1.0" encoding="utf-8"?>
<ds:datastoreItem xmlns:ds="http://schemas.openxmlformats.org/officeDocument/2006/customXml" ds:itemID="{56F92CC2-0406-4C56-88F7-ABD0826F9401}">
  <ds:schemaRefs/>
</ds:datastoreItem>
</file>

<file path=customXml/itemProps12.xml><?xml version="1.0" encoding="utf-8"?>
<ds:datastoreItem xmlns:ds="http://schemas.openxmlformats.org/officeDocument/2006/customXml" ds:itemID="{9B9AC7E3-6697-440C-9C16-4302DDD15A26}">
  <ds:schemaRefs/>
</ds:datastoreItem>
</file>

<file path=customXml/itemProps13.xml><?xml version="1.0" encoding="utf-8"?>
<ds:datastoreItem xmlns:ds="http://schemas.openxmlformats.org/officeDocument/2006/customXml" ds:itemID="{E6921D31-99C8-4D70-B4DA-83A147CCD13C}">
  <ds:schemaRefs/>
</ds:datastoreItem>
</file>

<file path=customXml/itemProps14.xml><?xml version="1.0" encoding="utf-8"?>
<ds:datastoreItem xmlns:ds="http://schemas.openxmlformats.org/officeDocument/2006/customXml" ds:itemID="{A8AF0408-8C18-43F0-8932-4F5B1D03C98C}">
  <ds:schemaRefs/>
</ds:datastoreItem>
</file>

<file path=customXml/itemProps15.xml><?xml version="1.0" encoding="utf-8"?>
<ds:datastoreItem xmlns:ds="http://schemas.openxmlformats.org/officeDocument/2006/customXml" ds:itemID="{A37C2DE8-4BD8-41D1-8EC5-5D96C662AABA}">
  <ds:schemaRefs/>
</ds:datastoreItem>
</file>

<file path=customXml/itemProps16.xml><?xml version="1.0" encoding="utf-8"?>
<ds:datastoreItem xmlns:ds="http://schemas.openxmlformats.org/officeDocument/2006/customXml" ds:itemID="{B5659431-9EA4-4422-816E-B2EE7E5B564A}">
  <ds:schemaRefs/>
</ds:datastoreItem>
</file>

<file path=customXml/itemProps17.xml><?xml version="1.0" encoding="utf-8"?>
<ds:datastoreItem xmlns:ds="http://schemas.openxmlformats.org/officeDocument/2006/customXml" ds:itemID="{3F79076A-461F-43FF-AA39-FB231FEE1BFB}">
  <ds:schemaRefs/>
</ds:datastoreItem>
</file>

<file path=customXml/itemProps2.xml><?xml version="1.0" encoding="utf-8"?>
<ds:datastoreItem xmlns:ds="http://schemas.openxmlformats.org/officeDocument/2006/customXml" ds:itemID="{4801B360-B7A2-4F30-A739-1FDF2E78B522}">
  <ds:schemaRefs/>
</ds:datastoreItem>
</file>

<file path=customXml/itemProps3.xml><?xml version="1.0" encoding="utf-8"?>
<ds:datastoreItem xmlns:ds="http://schemas.openxmlformats.org/officeDocument/2006/customXml" ds:itemID="{A3B57D46-EBF5-4C54-B4CA-E7B5F8925B33}">
  <ds:schemaRefs/>
</ds:datastoreItem>
</file>

<file path=customXml/itemProps4.xml><?xml version="1.0" encoding="utf-8"?>
<ds:datastoreItem xmlns:ds="http://schemas.openxmlformats.org/officeDocument/2006/customXml" ds:itemID="{31638874-0DCE-4C1A-86B7-330220DFFA2D}">
  <ds:schemaRefs/>
</ds:datastoreItem>
</file>

<file path=customXml/itemProps5.xml><?xml version="1.0" encoding="utf-8"?>
<ds:datastoreItem xmlns:ds="http://schemas.openxmlformats.org/officeDocument/2006/customXml" ds:itemID="{9B9CF689-9461-49EC-AEC8-829A5BF7E68F}">
  <ds:schemaRefs/>
</ds:datastoreItem>
</file>

<file path=customXml/itemProps6.xml><?xml version="1.0" encoding="utf-8"?>
<ds:datastoreItem xmlns:ds="http://schemas.openxmlformats.org/officeDocument/2006/customXml" ds:itemID="{138E337E-781C-4EB1-9807-DF5322DB6141}">
  <ds:schemaRefs/>
</ds:datastoreItem>
</file>

<file path=customXml/itemProps7.xml><?xml version="1.0" encoding="utf-8"?>
<ds:datastoreItem xmlns:ds="http://schemas.openxmlformats.org/officeDocument/2006/customXml" ds:itemID="{FAA77FE9-6002-4820-8B9D-BCCF63DB6F17}">
  <ds:schemaRefs/>
</ds:datastoreItem>
</file>

<file path=customXml/itemProps8.xml><?xml version="1.0" encoding="utf-8"?>
<ds:datastoreItem xmlns:ds="http://schemas.openxmlformats.org/officeDocument/2006/customXml" ds:itemID="{FAC95EF1-260E-40FF-B28E-547C4A793056}">
  <ds:schemaRefs/>
</ds:datastoreItem>
</file>

<file path=customXml/itemProps9.xml><?xml version="1.0" encoding="utf-8"?>
<ds:datastoreItem xmlns:ds="http://schemas.openxmlformats.org/officeDocument/2006/customXml" ds:itemID="{82FD49EB-7715-4A84-84FC-59935A032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Brasil</vt:lpstr>
      <vt:lpstr>Mexico</vt:lpstr>
      <vt:lpstr>UK</vt:lpstr>
      <vt:lpstr>Suecia</vt:lpstr>
      <vt:lpstr>Dinamarca</vt:lpstr>
      <vt:lpstr>Noruega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ova</dc:creator>
  <cp:lastModifiedBy>Observatorio Vitivinìcola Argentino</cp:lastModifiedBy>
  <dcterms:created xsi:type="dcterms:W3CDTF">2022-06-17T08:52:06Z</dcterms:created>
  <dcterms:modified xsi:type="dcterms:W3CDTF">2022-06-27T13:28:50Z</dcterms:modified>
</cp:coreProperties>
</file>